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SISCOM\GIOVE\001\2014\TestiConto\"/>
    </mc:Choice>
  </mc:AlternateContent>
  <bookViews>
    <workbookView xWindow="0" yWindow="135" windowWidth="9420" windowHeight="4500" firstSheet="7" activeTab="9"/>
  </bookViews>
  <sheets>
    <sheet name="GestioneFinanziaria" sheetId="2" r:id="rId1"/>
    <sheet name="FlussoCassa" sheetId="16" r:id="rId2"/>
    <sheet name="RisultatoAmministrazione" sheetId="3" r:id="rId3"/>
    <sheet name="RisultatoGestione" sheetId="4" r:id="rId4"/>
    <sheet name="GestioneResidui" sheetId="13" r:id="rId5"/>
    <sheet name="ServiziContoTerzi" sheetId="14" r:id="rId6"/>
    <sheet name="VerificaCapacitàIndebitamento" sheetId="9" r:id="rId7"/>
    <sheet name="ContoEconomico" sheetId="15" r:id="rId8"/>
    <sheet name="ValoriPatrimoniali" sheetId="10" r:id="rId9"/>
    <sheet name="ImmobilizzazioniMateriali" sheetId="11" r:id="rId10"/>
  </sheets>
  <definedNames>
    <definedName name="_xlnm.Print_Area" localSheetId="4">GestioneResidui!$A$1:$I$56</definedName>
    <definedName name="_xlnm.Print_Area" localSheetId="5">ServiziContoTerzi!$A$1:$G$24</definedName>
  </definedNames>
  <calcPr calcId="152511"/>
</workbook>
</file>

<file path=xl/calcChain.xml><?xml version="1.0" encoding="utf-8"?>
<calcChain xmlns="http://schemas.openxmlformats.org/spreadsheetml/2006/main">
  <c r="E29" i="2" l="1"/>
  <c r="E35" i="2"/>
  <c r="E32" i="2"/>
  <c r="E34" i="2"/>
  <c r="E37" i="2"/>
  <c r="E12" i="2"/>
  <c r="E15" i="2"/>
  <c r="E26" i="2"/>
  <c r="H56" i="13"/>
  <c r="H55" i="13"/>
  <c r="H51" i="13"/>
  <c r="H50" i="13"/>
  <c r="C20" i="16"/>
  <c r="C22" i="16"/>
  <c r="B20" i="16"/>
  <c r="B22" i="16"/>
  <c r="D20" i="16"/>
  <c r="C8" i="16"/>
  <c r="C14" i="16"/>
  <c r="B8" i="16"/>
  <c r="C23" i="10"/>
  <c r="C25" i="10"/>
  <c r="D23" i="10"/>
  <c r="D25" i="10"/>
  <c r="E18" i="10"/>
  <c r="E20" i="10"/>
  <c r="E21" i="10"/>
  <c r="E22" i="10"/>
  <c r="B23" i="10"/>
  <c r="E19" i="10"/>
  <c r="G16" i="14"/>
  <c r="F16" i="14"/>
  <c r="E16" i="14"/>
  <c r="D16" i="14"/>
  <c r="G24" i="14"/>
  <c r="F24" i="14"/>
  <c r="E24" i="14"/>
  <c r="D24" i="14"/>
  <c r="C39" i="13"/>
  <c r="D39" i="13"/>
  <c r="E39" i="13"/>
  <c r="F39" i="13"/>
  <c r="G39" i="13"/>
  <c r="H37" i="13"/>
  <c r="H38" i="13"/>
  <c r="B39" i="13"/>
  <c r="C36" i="13"/>
  <c r="D36" i="13"/>
  <c r="E36" i="13"/>
  <c r="F36" i="13"/>
  <c r="G36" i="13"/>
  <c r="H32" i="13"/>
  <c r="H34" i="13"/>
  <c r="H35" i="13"/>
  <c r="B36" i="13"/>
  <c r="D23" i="16"/>
  <c r="D24" i="16"/>
  <c r="D15" i="16"/>
  <c r="D16" i="16"/>
  <c r="D6" i="16"/>
  <c r="D7" i="16"/>
  <c r="D9" i="16"/>
  <c r="D10" i="16"/>
  <c r="D11" i="16"/>
  <c r="D12" i="16"/>
  <c r="D13" i="16"/>
  <c r="D17" i="16"/>
  <c r="D18" i="16"/>
  <c r="D19" i="16"/>
  <c r="D21" i="16"/>
  <c r="D5" i="16"/>
  <c r="B22" i="15"/>
  <c r="A22" i="15"/>
  <c r="C8" i="15"/>
  <c r="C10" i="15"/>
  <c r="C14" i="15"/>
  <c r="B8" i="15"/>
  <c r="B10" i="15"/>
  <c r="B14" i="15"/>
  <c r="C5" i="15"/>
  <c r="B5" i="15"/>
  <c r="D32" i="2"/>
  <c r="D34" i="2"/>
  <c r="D37" i="2"/>
  <c r="C32" i="2"/>
  <c r="C34" i="2"/>
  <c r="C37" i="2"/>
  <c r="B32" i="2"/>
  <c r="B34" i="2"/>
  <c r="B37" i="2"/>
  <c r="D29" i="2"/>
  <c r="C29" i="2"/>
  <c r="B29" i="2"/>
  <c r="D7" i="2"/>
  <c r="C7" i="2"/>
  <c r="B7" i="2"/>
  <c r="D35" i="2"/>
  <c r="D12" i="2"/>
  <c r="D15" i="2"/>
  <c r="D26" i="2"/>
  <c r="D5" i="2"/>
  <c r="C5" i="2"/>
  <c r="B5" i="2"/>
  <c r="C35" i="2"/>
  <c r="B35" i="2"/>
  <c r="C12" i="2"/>
  <c r="C15" i="2"/>
  <c r="C26" i="2"/>
  <c r="B12" i="2"/>
  <c r="B15" i="2"/>
  <c r="B26" i="2"/>
  <c r="G41" i="13"/>
  <c r="F41" i="13"/>
  <c r="E41" i="13"/>
  <c r="D41" i="13"/>
  <c r="C41" i="13"/>
  <c r="H33" i="13"/>
  <c r="G46" i="13"/>
  <c r="F46" i="13"/>
  <c r="E46" i="13"/>
  <c r="D46" i="13"/>
  <c r="C46" i="13"/>
  <c r="B46" i="13"/>
  <c r="B41" i="13"/>
  <c r="D28" i="13"/>
  <c r="D18" i="13"/>
  <c r="H43" i="13"/>
  <c r="H44" i="13"/>
  <c r="H45" i="13"/>
  <c r="H42" i="13"/>
  <c r="H40" i="13"/>
  <c r="D2" i="3"/>
  <c r="C2" i="3"/>
  <c r="B2" i="3"/>
  <c r="B4" i="4"/>
  <c r="B5" i="4"/>
  <c r="B6" i="4"/>
  <c r="B15" i="4"/>
  <c r="B12" i="4"/>
  <c r="B16" i="4"/>
  <c r="G4" i="14"/>
  <c r="F4" i="14"/>
  <c r="E4" i="14"/>
  <c r="D4" i="14"/>
  <c r="G12" i="14"/>
  <c r="F12" i="14"/>
  <c r="E12" i="14"/>
  <c r="D12" i="14"/>
  <c r="E15" i="10"/>
  <c r="D26" i="10"/>
  <c r="C26" i="10"/>
  <c r="E24" i="10"/>
  <c r="E17" i="10"/>
  <c r="E16" i="10"/>
  <c r="E14" i="10"/>
  <c r="C6" i="10"/>
  <c r="C11" i="10"/>
  <c r="D6" i="10"/>
  <c r="D11" i="10"/>
  <c r="E12" i="10"/>
  <c r="E10" i="10"/>
  <c r="E9" i="10"/>
  <c r="E8" i="10"/>
  <c r="E7" i="10"/>
  <c r="E5" i="10"/>
  <c r="E4" i="10"/>
  <c r="E3" i="10"/>
  <c r="C15" i="10"/>
  <c r="D15" i="10"/>
  <c r="B15" i="10"/>
  <c r="B25" i="10"/>
  <c r="B6" i="10"/>
  <c r="B11" i="10"/>
  <c r="B26" i="10"/>
  <c r="F16" i="9"/>
  <c r="E16" i="9"/>
  <c r="F7" i="9"/>
  <c r="E7" i="9"/>
  <c r="F19" i="9"/>
  <c r="E19" i="9"/>
  <c r="E13" i="9"/>
  <c r="F13" i="9"/>
  <c r="E26" i="10"/>
  <c r="D13" i="10"/>
  <c r="E11" i="10"/>
  <c r="E6" i="10"/>
  <c r="E23" i="10"/>
  <c r="E25" i="10"/>
  <c r="C13" i="10"/>
  <c r="B13" i="10"/>
  <c r="H41" i="13"/>
  <c r="H46" i="13"/>
  <c r="H39" i="13"/>
  <c r="H36" i="13"/>
  <c r="B19" i="4"/>
  <c r="D22" i="16"/>
  <c r="D8" i="16"/>
  <c r="B14" i="16"/>
  <c r="D14" i="16"/>
  <c r="D25" i="16"/>
  <c r="E13" i="10"/>
</calcChain>
</file>

<file path=xl/sharedStrings.xml><?xml version="1.0" encoding="utf-8"?>
<sst xmlns="http://schemas.openxmlformats.org/spreadsheetml/2006/main" count="264" uniqueCount="217">
  <si>
    <t>Entrate titolo I</t>
  </si>
  <si>
    <t>Entrate titolo II</t>
  </si>
  <si>
    <t>Entrate titolo III</t>
  </si>
  <si>
    <t>Entrate titolo IV</t>
  </si>
  <si>
    <t>Equilibri di Parte Corrente</t>
  </si>
  <si>
    <t>Equilibri di Parte Capitale</t>
  </si>
  <si>
    <t>Differenza di parte corrente (D=A-B-C)</t>
  </si>
  <si>
    <t>Contributo per permessi di costruire</t>
  </si>
  <si>
    <t>Plusvalenze da alienazione di beni patrimoniali</t>
  </si>
  <si>
    <t>Altre entrate (specificare)</t>
  </si>
  <si>
    <t>Proventi da sanzioni per violazioni al codice della strada</t>
  </si>
  <si>
    <r>
      <t xml:space="preserve">Totale Titoli I, II, III </t>
    </r>
    <r>
      <rPr>
        <b/>
        <sz val="9"/>
        <rFont val="Times New Roman"/>
        <family val="1"/>
      </rPr>
      <t>(A)</t>
    </r>
  </si>
  <si>
    <r>
      <t xml:space="preserve">Spese Titolo I </t>
    </r>
    <r>
      <rPr>
        <b/>
        <sz val="9"/>
        <rFont val="Times New Roman"/>
        <family val="1"/>
      </rPr>
      <t>(B)</t>
    </r>
  </si>
  <si>
    <r>
      <t xml:space="preserve">Rimborso prestiti </t>
    </r>
    <r>
      <rPr>
        <b/>
        <sz val="9"/>
        <rFont val="Times New Roman"/>
        <family val="1"/>
      </rPr>
      <t>(C)</t>
    </r>
    <r>
      <rPr>
        <sz val="9"/>
        <rFont val="Times New Roman"/>
        <family val="1"/>
      </rPr>
      <t xml:space="preserve"> parte del Titolo III*</t>
    </r>
  </si>
  <si>
    <r>
      <t>Utilizzo avanzo di amministrazione applicato alla spesa corrente (+) / Copertura Disavanzo (-)</t>
    </r>
    <r>
      <rPr>
        <b/>
        <sz val="9"/>
        <rFont val="Times New Roman"/>
        <family val="1"/>
      </rPr>
      <t xml:space="preserve"> (E)</t>
    </r>
  </si>
  <si>
    <r>
      <t xml:space="preserve">Entrate diverse destinate a spese correnti </t>
    </r>
    <r>
      <rPr>
        <b/>
        <sz val="9"/>
        <rFont val="Times New Roman"/>
        <family val="1"/>
      </rPr>
      <t>(F)</t>
    </r>
    <r>
      <rPr>
        <sz val="9"/>
        <rFont val="Times New Roman"/>
        <family val="1"/>
      </rPr>
      <t xml:space="preserve"> di cui: </t>
    </r>
  </si>
  <si>
    <r>
      <t xml:space="preserve">Entrate correnti destinate a spese di investimento </t>
    </r>
    <r>
      <rPr>
        <b/>
        <sz val="9"/>
        <rFont val="Times New Roman"/>
        <family val="1"/>
      </rPr>
      <t xml:space="preserve">(G) </t>
    </r>
    <r>
      <rPr>
        <sz val="9"/>
        <rFont val="Times New Roman"/>
        <family val="1"/>
      </rPr>
      <t>di cui</t>
    </r>
  </si>
  <si>
    <r>
      <t xml:space="preserve">Entrate diverse utilizzate per rimborso quote capitale </t>
    </r>
    <r>
      <rPr>
        <b/>
        <sz val="9"/>
        <rFont val="Times New Roman"/>
        <family val="1"/>
      </rPr>
      <t>(H)</t>
    </r>
  </si>
  <si>
    <t>Saldo di parte corrente al netto delle variazioni (D+E+F-G+H)</t>
  </si>
  <si>
    <t>Entrate titolo V **</t>
  </si>
  <si>
    <r>
      <t xml:space="preserve">Totale titoli IV, V </t>
    </r>
    <r>
      <rPr>
        <b/>
        <sz val="9"/>
        <rFont val="Times New Roman"/>
        <family val="1"/>
      </rPr>
      <t>(M)</t>
    </r>
  </si>
  <si>
    <r>
      <t xml:space="preserve">Spese titolo II </t>
    </r>
    <r>
      <rPr>
        <b/>
        <sz val="9"/>
        <rFont val="Times New Roman"/>
        <family val="1"/>
      </rPr>
      <t>(N)</t>
    </r>
  </si>
  <si>
    <r>
      <t xml:space="preserve">Entrate correnti destinate a spese di investimento </t>
    </r>
    <r>
      <rPr>
        <b/>
        <sz val="9"/>
        <rFont val="Times New Roman"/>
        <family val="1"/>
      </rPr>
      <t>(G)</t>
    </r>
  </si>
  <si>
    <r>
      <t>Utilizzo avanzo di amministrazione applicato alla spesa in conto capitale  [eventuale]</t>
    </r>
    <r>
      <rPr>
        <b/>
        <sz val="9"/>
        <rFont val="Times New Roman"/>
        <family val="1"/>
      </rPr>
      <t xml:space="preserve"> (Q)</t>
    </r>
  </si>
  <si>
    <t>Risultato della Gestione di Competenza</t>
  </si>
  <si>
    <t>Accertamenti di Competenza</t>
  </si>
  <si>
    <t>Impegni di Competenza</t>
  </si>
  <si>
    <t>Verifica degli Equilibri di Parte Corrente e di Parte Capitale</t>
  </si>
  <si>
    <t>Risultato di Amministrazione</t>
  </si>
  <si>
    <t>Risultato di Amministrazione (+ / -)</t>
  </si>
  <si>
    <t>di cui:</t>
  </si>
  <si>
    <t>a) Vincolato</t>
  </si>
  <si>
    <t>b) Per spese in conto capitale</t>
  </si>
  <si>
    <t>c) Per fondo ammortamento</t>
  </si>
  <si>
    <t>Risultato di Cassa</t>
  </si>
  <si>
    <t>Riscontro dei Risultati della Gestione</t>
  </si>
  <si>
    <t>Gestione di Competenza</t>
  </si>
  <si>
    <t>Totali Accertamenti di Competenza (+)</t>
  </si>
  <si>
    <t>Totale Impegni di Competenza (-)</t>
  </si>
  <si>
    <t>Saldo Gestione Competenza</t>
  </si>
  <si>
    <t>Gestione dei Residui</t>
  </si>
  <si>
    <t>Riepilogo</t>
  </si>
  <si>
    <t>Titolo I</t>
  </si>
  <si>
    <t>Residui riscossi</t>
  </si>
  <si>
    <t>Residui stralciati o cancellati</t>
  </si>
  <si>
    <t>Residui da riscuotere</t>
  </si>
  <si>
    <t>I minori residui attivi derivanti dall'operazione di riaccertamento discendono da:</t>
  </si>
  <si>
    <t>Insussistenze dei residui attivi</t>
  </si>
  <si>
    <t>Gestione servizi c/terzi</t>
  </si>
  <si>
    <t>MINORI RESIDUI ATTIVI</t>
  </si>
  <si>
    <t>Insussistenze ed economie dei residui passivi</t>
  </si>
  <si>
    <t>MINORI RESIDUI PASSIVI</t>
  </si>
  <si>
    <t>VERIFICA DELLA CAPACITA' DI INDEBITAMENTO</t>
  </si>
  <si>
    <t>ATTIVO</t>
  </si>
  <si>
    <t>Immobilizzazioni immateriali</t>
  </si>
  <si>
    <t>Immobilizzazioni materiali</t>
  </si>
  <si>
    <t>immobilizzazioni finanziarie</t>
  </si>
  <si>
    <t>Totale immobilizzazioni</t>
  </si>
  <si>
    <t>Rimanenze</t>
  </si>
  <si>
    <t>Crediti</t>
  </si>
  <si>
    <t>Altre attività finanziarie</t>
  </si>
  <si>
    <t>Disponibilità liquide</t>
  </si>
  <si>
    <t>Totale attivo circolante</t>
  </si>
  <si>
    <t>Ratei e risconti</t>
  </si>
  <si>
    <t>Totale dell'attivo</t>
  </si>
  <si>
    <t>Conti d'ordine</t>
  </si>
  <si>
    <t>PASSIVO</t>
  </si>
  <si>
    <t>Patrimonio netto</t>
  </si>
  <si>
    <t>Conferimenti</t>
  </si>
  <si>
    <t>Debiti di finanziamento</t>
  </si>
  <si>
    <t>Debiti di funzionamento</t>
  </si>
  <si>
    <t>Debiti per anticipaz. di cassa</t>
  </si>
  <si>
    <t>Altri debiti</t>
  </si>
  <si>
    <t>Totale debiti</t>
  </si>
  <si>
    <t>Totale del passivo</t>
  </si>
  <si>
    <t>Conto d'ordine</t>
  </si>
  <si>
    <t>le variazioni alle immobilizzazioni materiali derivano da:</t>
  </si>
  <si>
    <t>Variazioni in aumento</t>
  </si>
  <si>
    <t>Variazioni in diminuzione</t>
  </si>
  <si>
    <t>Gestione finanziaria</t>
  </si>
  <si>
    <t>Acquisizione gratuite</t>
  </si>
  <si>
    <t>Ammortamenti</t>
  </si>
  <si>
    <t>Utilizzo conferimenti 
(contributi in conto capitale)</t>
  </si>
  <si>
    <t>Beni fuori uso</t>
  </si>
  <si>
    <t>Conferimenti in natura ad organismi esterni</t>
  </si>
  <si>
    <t>Altre da specificare</t>
  </si>
  <si>
    <t>Analisi "anzianità" dei residui</t>
  </si>
  <si>
    <t>Residui</t>
  </si>
  <si>
    <t>Esercizi 
Precedenti</t>
  </si>
  <si>
    <t>Totale</t>
  </si>
  <si>
    <t>Attivi Tit. I</t>
  </si>
  <si>
    <t>Attivi Tit. II</t>
  </si>
  <si>
    <t>Attivi Tit. III</t>
  </si>
  <si>
    <t>Attivi Tit. IV</t>
  </si>
  <si>
    <t>Attivi Tit. V</t>
  </si>
  <si>
    <t>Attivi Tit. VI</t>
  </si>
  <si>
    <t>Passivi Tit. I</t>
  </si>
  <si>
    <t>Passivi Tit. II</t>
  </si>
  <si>
    <t>Passivi Tit. III</t>
  </si>
  <si>
    <t>Passivi Tit IV</t>
  </si>
  <si>
    <t>Servizi conto terzi</t>
  </si>
  <si>
    <t>SERVIZI CONTO TERZI</t>
  </si>
  <si>
    <t>RISCOSSIONI</t>
  </si>
  <si>
    <t>PAGAMENTI</t>
  </si>
  <si>
    <t>Ritenute previdenziali e assistenziali al personale</t>
  </si>
  <si>
    <t>Ritenute erariali</t>
  </si>
  <si>
    <t>Altre ritenute al personale c/terzi</t>
  </si>
  <si>
    <t>Depositi cauzionali</t>
  </si>
  <si>
    <t>Fondi per il Servizio economato</t>
  </si>
  <si>
    <t>Depositi per spese contrattuali</t>
  </si>
  <si>
    <t>TOTALE DEL TITOLO</t>
  </si>
  <si>
    <t>Maggiori Residui Attivi Riaccertati (+)</t>
  </si>
  <si>
    <t>Minori Residui Attivi Riaccertati (-)</t>
  </si>
  <si>
    <t>Minori Residui Passivi Riaccertati (+)</t>
  </si>
  <si>
    <t>Saldo Gestione Residui</t>
  </si>
  <si>
    <t>Avanzo Esercizi Precedenti Applicato</t>
  </si>
  <si>
    <t>Avanzo Esercizi Precedenti Non Applicato</t>
  </si>
  <si>
    <t>Titolo III</t>
  </si>
  <si>
    <t>Titolo VI 
(esclusi depositi
cauzionali)</t>
  </si>
  <si>
    <t>I conferimenti iscritti nel passivo concernono contributi in conto capitale (titolo IV della entrate) finalizzati al finanziamento di immobilizzazioni iscritte nell'attivo. La rilevazione di tali contributi è stata effettuata con il metodo dei ricavi differiti imputando a conto economico una quota parte di contributi correlata alla quota di ammortamento dei beni oggetto di finanziamento pari a Euro</t>
  </si>
  <si>
    <t>MODELLO DA COMPILARE PER I SOLI ENTI AVENTI POPOLAZIONE SUPERIORE A 5.000 ABITANTI</t>
  </si>
  <si>
    <t>A Proventi della Gestione</t>
  </si>
  <si>
    <t>B Costi della Gestione</t>
  </si>
  <si>
    <t>Risultato della Gestione (A-B)</t>
  </si>
  <si>
    <t>C Proventi (+) ed oneri (-) da aziende speciali partecipate</t>
  </si>
  <si>
    <t>D Proventi (+) ed oneri (-) finanziari</t>
  </si>
  <si>
    <t>Risultato della gestione ordinaria</t>
  </si>
  <si>
    <t>E Proventi (+) ed oneri (-) straordinari</t>
  </si>
  <si>
    <t>Risultato della gestione operativa (A-B+/-C)</t>
  </si>
  <si>
    <t>Risultato economico di esercizio (A-B+/-C+/-D+/-E)</t>
  </si>
  <si>
    <t>Il risultato economico depurato della parte straordinaria presenta un saldo di Euro</t>
  </si>
  <si>
    <t xml:space="preserve">con un miglioramento (o peggioramento) </t>
  </si>
  <si>
    <t>dell'equilibrio economico di Euro</t>
  </si>
  <si>
    <t>rispetto al risultato del precedente esercizio.</t>
  </si>
  <si>
    <t>Le quote di ammortamento rilevate negli ultimi due esercizi sono le seguenti:</t>
  </si>
  <si>
    <t>Verifiche Conto Economico</t>
  </si>
  <si>
    <t>Differenza di parte capitale (P=M-N)</t>
  </si>
  <si>
    <t>Saldo di parte capitale al netto delle variazioni (P+Q-F+G-H)</t>
  </si>
  <si>
    <t>Gestione corrente non vincolata</t>
  </si>
  <si>
    <t>Gestione corrente vincolata</t>
  </si>
  <si>
    <t>I minori residui passivi derivanti dall'operazione di riaccertamento discendono da:</t>
  </si>
  <si>
    <t>Totale Attivi</t>
  </si>
  <si>
    <t>Totale Passivi</t>
  </si>
  <si>
    <t>Oneri finanziari</t>
  </si>
  <si>
    <t>Quota capitale</t>
  </si>
  <si>
    <t>L'ente ha rispettato il limite di indebitamento disposto dall'art. 204 del T.U.E.L.,</t>
  </si>
  <si>
    <t>L'indebitamento dell'Ente ha avuto la seguente evoluzione:</t>
  </si>
  <si>
    <t>Nuovi prestiti</t>
  </si>
  <si>
    <t>Residuo debito</t>
  </si>
  <si>
    <t>Prestiti rimborsati</t>
  </si>
  <si>
    <t>Estinzioni anticipate</t>
  </si>
  <si>
    <t>Altre variazioni + / -</t>
  </si>
  <si>
    <t>Totale fine anno</t>
  </si>
  <si>
    <t>Gli oneri finanziari per ammortamento prestiti (esclusa ogni altra operazione finanziaria derivata) ed il rimborso degli stessi in conto capitale registrano la seguente evoluzione:</t>
  </si>
  <si>
    <t>Immobilizzazioni materiali (A II)</t>
  </si>
  <si>
    <t>L'andamento delle entrate e delle spese dei Servizi conto terzi (in conto competenza) è stato il seguente:</t>
  </si>
  <si>
    <t>di cui a titolo di F.S.R. o fondo di solidarietà</t>
  </si>
  <si>
    <t>Competenza</t>
  </si>
  <si>
    <t>Riscossioni e pagamenti</t>
  </si>
  <si>
    <t>Fondo di cassa iniziale</t>
  </si>
  <si>
    <t>Totale titoli I,II,III (A)</t>
  </si>
  <si>
    <t>Spese titolo I (B)</t>
  </si>
  <si>
    <t>Rimborso prestiti (C) di cui:</t>
  </si>
  <si>
    <t>Anticipazione di tesoreria</t>
  </si>
  <si>
    <t>Rimborso prestiti a breve termine</t>
  </si>
  <si>
    <t>Entrate titolo V di cui:</t>
  </si>
  <si>
    <t>da anticipazione di tesoreria (cat.1)</t>
  </si>
  <si>
    <t>da prestiti a breve (cat.2)</t>
  </si>
  <si>
    <t>da mutui e prestiti (cat.3)</t>
  </si>
  <si>
    <t>Totale titoli IV, V (E)</t>
  </si>
  <si>
    <t>Spese titolo II (F)</t>
  </si>
  <si>
    <t>Differenza di parte capitale (G=E-F)</t>
  </si>
  <si>
    <t>Entrate titolo VI</t>
  </si>
  <si>
    <t>Spese titolo IV</t>
  </si>
  <si>
    <t>Fonda di cassa finale</t>
  </si>
  <si>
    <t>Rimborso prestiti a lungo termine</t>
  </si>
  <si>
    <t>e) Non vincolato (+ / -) *</t>
  </si>
  <si>
    <t>d) Per fondo di svalutazione crediti</t>
  </si>
  <si>
    <t>Gestione in conto capitale non vincolata</t>
  </si>
  <si>
    <t>Gestione in conto capitale vincolata</t>
  </si>
  <si>
    <t>Totale Residui attivi di parte corrente</t>
  </si>
  <si>
    <t>Totale Residui attivi di parte capitale</t>
  </si>
  <si>
    <t>di cui F.S.R./F.S. (*)</t>
  </si>
  <si>
    <t>(*) = Da inserire manualmente</t>
  </si>
  <si>
    <t>L'andamento degli accertamenti ed impegni dei Servizi conto terzi è stato il seguente:</t>
  </si>
  <si>
    <t>ACCERTAMENTI (Comp.)</t>
  </si>
  <si>
    <t>IMPEGNI (Comp.)</t>
  </si>
  <si>
    <t>Altre per servizi conto terzi</t>
  </si>
  <si>
    <t>di cui assistiti da contribuzioni</t>
  </si>
  <si>
    <t>Flussi di Cassa</t>
  </si>
  <si>
    <t>Residui attivi titolo II</t>
  </si>
  <si>
    <t>Contributi e trasferimenti correnti dallo stato</t>
  </si>
  <si>
    <t>Contributi e trasferimenti correnti dalla Regione</t>
  </si>
  <si>
    <t>Residui attivi titolo IV</t>
  </si>
  <si>
    <t>Trasferimenti di capitale dallo stato</t>
  </si>
  <si>
    <t>Trasferimenti di capitale dalla Regione</t>
  </si>
  <si>
    <t>2014 (Previsioni Iniziali)</t>
  </si>
  <si>
    <t>603.914,90</t>
  </si>
  <si>
    <t>Fondo di cassa al 31 Dicembre 2014 (da Conto del Tesoriere)</t>
  </si>
  <si>
    <t>Fondo di cassa al 31 Dicembre 2014 (da Scritture Contabili)</t>
  </si>
  <si>
    <t>Avanzo (Disavanzo) d'Amministrazione al 31.12.2014</t>
  </si>
  <si>
    <t>Movimentazione nell'anno 2014 dei soli residui attivi costituiti in anni precedenti il 2010</t>
  </si>
  <si>
    <t>Residui rimasti da riscuotere alla data del 31.12.2013</t>
  </si>
  <si>
    <t>ottenendo la seguente percentuale d'incidenza degli interessi passivi al 31.12.2014</t>
  </si>
  <si>
    <t>Nel Conto Economico della Gestione al 31 Dicembre 2014 i componenti positivi e negativi, seconto i criteri di competenza economica, presentano le seguenti risultanze, così sintetizzate</t>
  </si>
  <si>
    <t>I valori patrimoniali al 31/12/2014 e le variazioni rispetto all'anno precedente sono così riassunti:</t>
  </si>
  <si>
    <t>Consistenza al 31/12/2012</t>
  </si>
  <si>
    <t>Consistenza al 31/12/2013</t>
  </si>
  <si>
    <t>Consistenza al 31/12/2014</t>
  </si>
  <si>
    <t>Variazioni 2014/2013 (+/-)</t>
  </si>
  <si>
    <t>0,00</t>
  </si>
  <si>
    <t>6.876.572,31</t>
  </si>
  <si>
    <t>= Rettifiche di Spesa Tipo 16 (Nuove Immobilizzazioni) - Tipo 22 (Iva su Pagamenti) - Tipo 24 (Pagamenti Titolo 1° Imputati a Patrimonio) - Tipo 26 (Pagamenti Titolo 2° Non Imputati a Patrimonio)</t>
  </si>
  <si>
    <t>= Rettifiche di Spesa Tipo 12 (Quote di Ammortamento dell'Esercizio) - Rettifiche di Entrata Tipo 25 (Rettifica Quota Ammortamento)</t>
  </si>
  <si>
    <t>= Rettifiche di Entrata Tipo 15 (Valori Patrimoniali Beni Alienati)</t>
  </si>
  <si>
    <t>= Immobilizzazioni materiali totali (-6.876.572,31)</t>
  </si>
  <si>
    <t>N.B.: POTETE CONSULTARE LE RETTIFICHE DIRETTAMENTE DALL'ARCHIVIO RETTIFICHE DELLA CONTABILITA' ECONOMICA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</si>
</sst>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#,##0.000"/>
  </numFmts>
  <fonts count="15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i/>
      <sz val="10"/>
      <name val="Times New Roman"/>
      <family val="1"/>
    </font>
    <font>
      <b/>
      <sz val="10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6"/>
      <name val="Times New Roman"/>
      <family val="1"/>
    </font>
    <font>
      <b/>
      <sz val="6"/>
      <name val="Times New Roman"/>
      <family val="1"/>
    </font>
    <font>
      <b/>
      <sz val="14"/>
      <color indexed="10"/>
      <name val="Times New Roman"/>
      <family val="1"/>
    </font>
    <font>
      <b/>
      <sz val="14"/>
      <name val="Times New Roman"/>
      <family val="1"/>
    </font>
    <font>
      <sz val="10"/>
      <name val="Verdana"/>
      <family val="2"/>
    </font>
    <font>
      <sz val="10"/>
      <color indexed="55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wrapText="1"/>
    </xf>
    <xf numFmtId="4" fontId="2" fillId="0" borderId="1" xfId="0" applyNumberFormat="1" applyFont="1" applyBorder="1" applyAlignment="1" applyProtection="1">
      <alignment horizontal="right"/>
      <protection locked="0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4" fontId="1" fillId="0" borderId="1" xfId="0" applyNumberFormat="1" applyFont="1" applyBorder="1" applyAlignment="1" applyProtection="1">
      <alignment horizontal="right"/>
    </xf>
    <xf numFmtId="0" fontId="2" fillId="0" borderId="1" xfId="0" applyFont="1" applyBorder="1"/>
    <xf numFmtId="4" fontId="2" fillId="0" borderId="1" xfId="0" applyNumberFormat="1" applyFont="1" applyBorder="1" applyProtection="1">
      <protection locked="0"/>
    </xf>
    <xf numFmtId="4" fontId="2" fillId="0" borderId="0" xfId="0" applyNumberFormat="1" applyFont="1" applyBorder="1"/>
    <xf numFmtId="0" fontId="2" fillId="0" borderId="2" xfId="0" applyFont="1" applyBorder="1"/>
    <xf numFmtId="4" fontId="2" fillId="0" borderId="2" xfId="0" applyNumberFormat="1" applyFont="1" applyBorder="1"/>
    <xf numFmtId="0" fontId="1" fillId="0" borderId="3" xfId="0" applyFont="1" applyBorder="1"/>
    <xf numFmtId="0" fontId="4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Protection="1"/>
    <xf numFmtId="0" fontId="5" fillId="0" borderId="1" xfId="0" applyFont="1" applyBorder="1" applyAlignment="1">
      <alignment horizontal="right"/>
    </xf>
    <xf numFmtId="0" fontId="1" fillId="0" borderId="0" xfId="0" applyFont="1" applyBorder="1" applyAlignment="1"/>
    <xf numFmtId="4" fontId="2" fillId="0" borderId="4" xfId="0" applyNumberFormat="1" applyFont="1" applyBorder="1" applyProtection="1"/>
    <xf numFmtId="4" fontId="2" fillId="0" borderId="0" xfId="0" applyNumberFormat="1" applyFont="1" applyBorder="1" applyProtection="1"/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" fontId="2" fillId="0" borderId="0" xfId="0" applyNumberFormat="1" applyFont="1" applyBorder="1" applyAlignment="1" applyProtection="1"/>
    <xf numFmtId="0" fontId="1" fillId="0" borderId="4" xfId="0" applyFont="1" applyBorder="1" applyAlignment="1"/>
    <xf numFmtId="0" fontId="2" fillId="0" borderId="1" xfId="0" applyFont="1" applyBorder="1" applyAlignment="1">
      <alignment horizontal="left"/>
    </xf>
    <xf numFmtId="0" fontId="1" fillId="0" borderId="1" xfId="0" applyFont="1" applyBorder="1"/>
    <xf numFmtId="4" fontId="2" fillId="0" borderId="1" xfId="0" applyNumberFormat="1" applyFont="1" applyBorder="1" applyAlignment="1" applyProtection="1">
      <protection locked="0"/>
    </xf>
    <xf numFmtId="0" fontId="2" fillId="0" borderId="0" xfId="0" applyFont="1"/>
    <xf numFmtId="0" fontId="1" fillId="0" borderId="1" xfId="0" applyFont="1" applyBorder="1" applyAlignment="1">
      <alignment wrapText="1"/>
    </xf>
    <xf numFmtId="4" fontId="2" fillId="0" borderId="0" xfId="0" applyNumberFormat="1" applyFont="1"/>
    <xf numFmtId="4" fontId="2" fillId="0" borderId="1" xfId="0" applyNumberFormat="1" applyFont="1" applyBorder="1" applyProtection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4" fontId="1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 applyProtection="1"/>
    <xf numFmtId="0" fontId="2" fillId="0" borderId="0" xfId="0" applyFont="1" applyAlignment="1">
      <alignment horizontal="left"/>
    </xf>
    <xf numFmtId="4" fontId="9" fillId="0" borderId="1" xfId="0" applyNumberFormat="1" applyFont="1" applyBorder="1" applyProtection="1">
      <protection locked="0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wrapText="1" shrinkToFit="1"/>
    </xf>
    <xf numFmtId="0" fontId="2" fillId="0" borderId="5" xfId="0" applyFont="1" applyBorder="1"/>
    <xf numFmtId="0" fontId="2" fillId="0" borderId="4" xfId="0" applyFont="1" applyBorder="1"/>
    <xf numFmtId="4" fontId="2" fillId="0" borderId="4" xfId="0" applyNumberFormat="1" applyFont="1" applyBorder="1" applyAlignment="1" applyProtection="1">
      <alignment horizontal="center"/>
      <protection locked="0"/>
    </xf>
    <xf numFmtId="4" fontId="2" fillId="0" borderId="0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>
      <alignment horizontal="center" vertical="center" wrapText="1" shrinkToFit="1"/>
    </xf>
    <xf numFmtId="0" fontId="11" fillId="0" borderId="2" xfId="0" applyFont="1" applyFill="1" applyBorder="1" applyAlignment="1">
      <alignment horizontal="center" vertical="center" wrapText="1" shrinkToFit="1"/>
    </xf>
    <xf numFmtId="4" fontId="2" fillId="0" borderId="1" xfId="0" applyNumberFormat="1" applyFont="1" applyBorder="1" applyAlignment="1" applyProtection="1">
      <alignment horizontal="right"/>
    </xf>
    <xf numFmtId="0" fontId="0" fillId="0" borderId="6" xfId="0" applyBorder="1" applyAlignment="1"/>
    <xf numFmtId="0" fontId="1" fillId="0" borderId="7" xfId="0" applyFont="1" applyBorder="1" applyAlignment="1"/>
    <xf numFmtId="0" fontId="13" fillId="0" borderId="0" xfId="0" applyFont="1"/>
    <xf numFmtId="195" fontId="2" fillId="0" borderId="8" xfId="0" applyNumberFormat="1" applyFont="1" applyBorder="1" applyProtection="1">
      <protection locked="0"/>
    </xf>
    <xf numFmtId="4" fontId="2" fillId="0" borderId="6" xfId="0" applyNumberFormat="1" applyFont="1" applyBorder="1" applyAlignment="1" applyProtection="1">
      <alignment horizontal="right"/>
    </xf>
    <xf numFmtId="0" fontId="2" fillId="0" borderId="6" xfId="0" applyFont="1" applyBorder="1" applyAlignment="1">
      <alignment vertical="top" wrapText="1"/>
    </xf>
    <xf numFmtId="1" fontId="1" fillId="0" borderId="1" xfId="0" applyNumberFormat="1" applyFont="1" applyBorder="1" applyAlignment="1">
      <alignment horizontal="right"/>
    </xf>
    <xf numFmtId="195" fontId="1" fillId="0" borderId="1" xfId="0" applyNumberFormat="1" applyFont="1" applyBorder="1" applyAlignment="1" applyProtection="1">
      <protection locked="0"/>
    </xf>
    <xf numFmtId="4" fontId="3" fillId="0" borderId="1" xfId="0" applyNumberFormat="1" applyFont="1" applyBorder="1" applyAlignment="1" applyProtection="1">
      <alignment horizontal="right"/>
      <protection locked="0"/>
    </xf>
    <xf numFmtId="4" fontId="4" fillId="0" borderId="1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 shrinkToFit="1"/>
    </xf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4" fontId="14" fillId="2" borderId="1" xfId="0" applyNumberFormat="1" applyFont="1" applyFill="1" applyBorder="1" applyProtection="1"/>
    <xf numFmtId="0" fontId="5" fillId="0" borderId="1" xfId="0" applyFont="1" applyBorder="1" applyProtection="1"/>
    <xf numFmtId="4" fontId="2" fillId="2" borderId="1" xfId="0" applyNumberFormat="1" applyFont="1" applyFill="1" applyBorder="1" applyAlignment="1" applyProtection="1">
      <alignment horizontal="right"/>
    </xf>
    <xf numFmtId="4" fontId="5" fillId="0" borderId="1" xfId="0" applyNumberFormat="1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Protection="1"/>
    <xf numFmtId="4" fontId="10" fillId="0" borderId="1" xfId="0" applyNumberFormat="1" applyFont="1" applyBorder="1" applyProtection="1"/>
    <xf numFmtId="0" fontId="8" fillId="0" borderId="1" xfId="0" applyFont="1" applyBorder="1" applyAlignment="1" applyProtection="1">
      <alignment wrapText="1" shrinkToFit="1"/>
    </xf>
    <xf numFmtId="0" fontId="8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left"/>
    </xf>
    <xf numFmtId="4" fontId="9" fillId="3" borderId="1" xfId="0" applyNumberFormat="1" applyFont="1" applyFill="1" applyBorder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Protection="1"/>
    <xf numFmtId="4" fontId="5" fillId="0" borderId="1" xfId="0" applyNumberFormat="1" applyFont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0" fontId="7" fillId="0" borderId="1" xfId="0" applyFont="1" applyBorder="1" applyAlignment="1" applyProtection="1">
      <alignment horizontal="left" vertical="top" wrapText="1"/>
    </xf>
    <xf numFmtId="0" fontId="7" fillId="0" borderId="0" xfId="0" applyFont="1" applyProtection="1">
      <protection locked="0"/>
    </xf>
    <xf numFmtId="0" fontId="1" fillId="0" borderId="4" xfId="0" applyFont="1" applyBorder="1" applyAlignment="1">
      <alignment horizontal="center"/>
    </xf>
    <xf numFmtId="4" fontId="2" fillId="0" borderId="4" xfId="0" applyNumberFormat="1" applyFont="1" applyBorder="1" applyProtection="1">
      <protection locked="0"/>
    </xf>
    <xf numFmtId="4" fontId="1" fillId="0" borderId="4" xfId="0" applyNumberFormat="1" applyFont="1" applyBorder="1"/>
    <xf numFmtId="0" fontId="0" fillId="0" borderId="9" xfId="0" applyBorder="1"/>
    <xf numFmtId="0" fontId="0" fillId="0" borderId="7" xfId="0" applyBorder="1"/>
    <xf numFmtId="0" fontId="1" fillId="0" borderId="1" xfId="0" applyFont="1" applyBorder="1" applyAlignment="1">
      <alignment horizontal="center" wrapText="1" shrinkToFit="1"/>
    </xf>
    <xf numFmtId="0" fontId="7" fillId="0" borderId="0" xfId="0" quotePrefix="1" applyFont="1" applyProtection="1">
      <protection locked="0"/>
    </xf>
    <xf numFmtId="0" fontId="1" fillId="0" borderId="10" xfId="0" applyFont="1" applyBorder="1" applyAlignment="1"/>
    <xf numFmtId="0" fontId="1" fillId="0" borderId="6" xfId="0" applyFont="1" applyBorder="1" applyAlignment="1"/>
    <xf numFmtId="0" fontId="1" fillId="0" borderId="9" xfId="0" applyFont="1" applyBorder="1" applyAlignment="1"/>
    <xf numFmtId="0" fontId="0" fillId="0" borderId="9" xfId="0" applyBorder="1" applyAlignment="1"/>
    <xf numFmtId="0" fontId="4" fillId="0" borderId="10" xfId="0" applyFont="1" applyBorder="1" applyAlignment="1"/>
    <xf numFmtId="0" fontId="0" fillId="0" borderId="6" xfId="0" applyBorder="1" applyAlignment="1"/>
    <xf numFmtId="0" fontId="3" fillId="0" borderId="10" xfId="0" applyFont="1" applyBorder="1" applyAlignment="1"/>
    <xf numFmtId="0" fontId="2" fillId="0" borderId="6" xfId="0" applyFont="1" applyBorder="1" applyAlignment="1"/>
    <xf numFmtId="0" fontId="3" fillId="0" borderId="10" xfId="0" applyFont="1" applyBorder="1" applyAlignment="1">
      <alignment wrapText="1"/>
    </xf>
    <xf numFmtId="0" fontId="1" fillId="0" borderId="10" xfId="0" applyFont="1" applyBorder="1" applyAlignment="1" applyProtection="1"/>
    <xf numFmtId="0" fontId="1" fillId="0" borderId="6" xfId="0" applyFont="1" applyBorder="1" applyAlignment="1" applyProtection="1"/>
    <xf numFmtId="0" fontId="1" fillId="0" borderId="9" xfId="0" applyFont="1" applyBorder="1" applyAlignment="1" applyProtection="1"/>
    <xf numFmtId="0" fontId="1" fillId="0" borderId="1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4" fontId="2" fillId="0" borderId="10" xfId="0" applyNumberFormat="1" applyFont="1" applyBorder="1" applyAlignment="1" applyProtection="1"/>
    <xf numFmtId="4" fontId="2" fillId="0" borderId="6" xfId="0" applyNumberFormat="1" applyFont="1" applyBorder="1" applyAlignment="1" applyProtection="1"/>
    <xf numFmtId="4" fontId="2" fillId="0" borderId="9" xfId="0" applyNumberFormat="1" applyFont="1" applyBorder="1" applyAlignment="1" applyProtection="1"/>
    <xf numFmtId="0" fontId="1" fillId="0" borderId="10" xfId="0" applyFont="1" applyBorder="1" applyAlignment="1">
      <alignment horizontal="center"/>
    </xf>
    <xf numFmtId="0" fontId="6" fillId="0" borderId="9" xfId="0" applyFont="1" applyBorder="1" applyAlignment="1"/>
    <xf numFmtId="4" fontId="2" fillId="0" borderId="1" xfId="0" applyNumberFormat="1" applyFont="1" applyBorder="1" applyAlignment="1" applyProtection="1">
      <alignment horizontal="right"/>
      <protection locked="0"/>
    </xf>
    <xf numFmtId="4" fontId="2" fillId="0" borderId="1" xfId="0" applyNumberFormat="1" applyFont="1" applyBorder="1" applyAlignment="1" applyProtection="1">
      <alignment horizontal="right"/>
    </xf>
    <xf numFmtId="0" fontId="2" fillId="0" borderId="10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2" fillId="0" borderId="11" xfId="0" applyFont="1" applyBorder="1" applyAlignment="1">
      <alignment wrapText="1" shrinkToFit="1"/>
    </xf>
    <xf numFmtId="0" fontId="0" fillId="0" borderId="2" xfId="0" applyBorder="1" applyAlignment="1">
      <alignment wrapText="1" shrinkToFit="1"/>
    </xf>
    <xf numFmtId="0" fontId="0" fillId="0" borderId="7" xfId="0" applyBorder="1" applyAlignment="1">
      <alignment wrapText="1" shrinkToFit="1"/>
    </xf>
    <xf numFmtId="0" fontId="0" fillId="0" borderId="12" xfId="0" applyBorder="1" applyAlignment="1">
      <alignment wrapText="1" shrinkToFit="1"/>
    </xf>
    <xf numFmtId="0" fontId="0" fillId="0" borderId="8" xfId="0" applyBorder="1" applyAlignment="1">
      <alignment wrapText="1" shrinkToFit="1"/>
    </xf>
    <xf numFmtId="0" fontId="0" fillId="0" borderId="13" xfId="0" applyBorder="1" applyAlignment="1">
      <alignment wrapText="1" shrinkToFit="1"/>
    </xf>
    <xf numFmtId="0" fontId="2" fillId="0" borderId="11" xfId="0" applyFont="1" applyBorder="1" applyAlignment="1">
      <alignment horizontal="left" wrapText="1" shrinkToFi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0" xfId="0" applyFont="1" applyBorder="1" applyAlignment="1">
      <alignment horizontal="left" vertical="justify"/>
    </xf>
    <xf numFmtId="0" fontId="1" fillId="0" borderId="6" xfId="0" applyFont="1" applyBorder="1" applyAlignment="1">
      <alignment horizontal="left" vertical="justify"/>
    </xf>
    <xf numFmtId="0" fontId="1" fillId="0" borderId="9" xfId="0" applyFont="1" applyBorder="1" applyAlignment="1">
      <alignment horizontal="left" vertical="justify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1" fillId="0" borderId="10" xfId="0" applyFont="1" applyBorder="1" applyAlignment="1" applyProtection="1">
      <alignment horizontal="left"/>
    </xf>
    <xf numFmtId="0" fontId="1" fillId="0" borderId="6" xfId="0" applyFont="1" applyBorder="1" applyAlignment="1" applyProtection="1">
      <alignment horizontal="left"/>
    </xf>
    <xf numFmtId="0" fontId="0" fillId="0" borderId="6" xfId="0" applyBorder="1" applyAlignment="1" applyProtection="1"/>
    <xf numFmtId="0" fontId="0" fillId="0" borderId="9" xfId="0" applyBorder="1" applyAlignment="1" applyProtection="1"/>
    <xf numFmtId="0" fontId="2" fillId="0" borderId="10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" fillId="0" borderId="10" xfId="0" applyFont="1" applyBorder="1" applyAlignment="1" applyProtection="1">
      <alignment horizontal="right"/>
    </xf>
    <xf numFmtId="0" fontId="1" fillId="0" borderId="6" xfId="0" applyFont="1" applyBorder="1" applyAlignment="1" applyProtection="1">
      <alignment horizontal="right"/>
    </xf>
    <xf numFmtId="0" fontId="1" fillId="0" borderId="9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10" xfId="0" applyFont="1" applyBorder="1" applyAlignment="1" applyProtection="1">
      <alignment horizontal="left" vertical="justify"/>
    </xf>
    <xf numFmtId="0" fontId="1" fillId="0" borderId="6" xfId="0" applyFont="1" applyBorder="1" applyAlignment="1" applyProtection="1">
      <alignment horizontal="left" vertical="justify"/>
    </xf>
    <xf numFmtId="0" fontId="1" fillId="0" borderId="9" xfId="0" applyFont="1" applyBorder="1" applyAlignment="1" applyProtection="1">
      <alignment horizontal="left" vertical="justify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</xf>
    <xf numFmtId="0" fontId="1" fillId="0" borderId="10" xfId="0" applyFont="1" applyBorder="1" applyAlignment="1">
      <alignment wrapText="1" shrinkToFit="1"/>
    </xf>
    <xf numFmtId="0" fontId="1" fillId="0" borderId="6" xfId="0" applyFont="1" applyBorder="1" applyAlignment="1">
      <alignment wrapText="1" shrinkToFit="1"/>
    </xf>
    <xf numFmtId="0" fontId="1" fillId="0" borderId="9" xfId="0" applyFont="1" applyBorder="1" applyAlignment="1">
      <alignment wrapText="1" shrinkToFit="1"/>
    </xf>
    <xf numFmtId="0" fontId="1" fillId="0" borderId="10" xfId="0" applyFont="1" applyBorder="1" applyAlignment="1">
      <alignment vertical="top" wrapText="1"/>
    </xf>
    <xf numFmtId="0" fontId="6" fillId="0" borderId="6" xfId="0" applyFont="1" applyBorder="1" applyAlignment="1"/>
    <xf numFmtId="0" fontId="2" fillId="0" borderId="12" xfId="0" applyFont="1" applyBorder="1" applyAlignment="1"/>
    <xf numFmtId="0" fontId="2" fillId="0" borderId="8" xfId="0" applyFont="1" applyBorder="1" applyAlignment="1"/>
    <xf numFmtId="0" fontId="1" fillId="0" borderId="10" xfId="0" applyFont="1" applyBorder="1" applyAlignment="1">
      <alignment wrapText="1"/>
    </xf>
    <xf numFmtId="0" fontId="2" fillId="0" borderId="10" xfId="0" applyFont="1" applyBorder="1" applyAlignment="1"/>
    <xf numFmtId="0" fontId="2" fillId="0" borderId="10" xfId="0" applyFont="1" applyBorder="1" applyAlignment="1">
      <alignment vertical="top" wrapText="1"/>
    </xf>
    <xf numFmtId="0" fontId="0" fillId="0" borderId="8" xfId="0" applyBorder="1" applyAlignment="1"/>
    <xf numFmtId="0" fontId="0" fillId="0" borderId="13" xfId="0" applyBorder="1" applyAlignment="1"/>
    <xf numFmtId="0" fontId="1" fillId="0" borderId="11" xfId="0" applyFont="1" applyBorder="1" applyAlignment="1"/>
    <xf numFmtId="0" fontId="0" fillId="0" borderId="2" xfId="0" applyBorder="1" applyAlignment="1"/>
    <xf numFmtId="0" fontId="1" fillId="0" borderId="12" xfId="0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" fontId="2" fillId="0" borderId="10" xfId="0" applyNumberFormat="1" applyFont="1" applyBorder="1" applyAlignment="1" applyProtection="1">
      <protection locked="0"/>
    </xf>
    <xf numFmtId="4" fontId="2" fillId="0" borderId="9" xfId="0" applyNumberFormat="1" applyFont="1" applyBorder="1" applyAlignment="1" applyProtection="1">
      <protection locked="0"/>
    </xf>
    <xf numFmtId="0" fontId="1" fillId="0" borderId="10" xfId="0" applyFont="1" applyBorder="1" applyAlignment="1">
      <alignment horizontal="left" wrapText="1" shrinkToFit="1"/>
    </xf>
    <xf numFmtId="0" fontId="0" fillId="0" borderId="6" xfId="0" applyBorder="1" applyAlignment="1">
      <alignment horizontal="left" wrapText="1" shrinkToFit="1"/>
    </xf>
    <xf numFmtId="0" fontId="0" fillId="0" borderId="9" xfId="0" applyBorder="1" applyAlignment="1">
      <alignment horizontal="left" wrapText="1" shrinkToFit="1"/>
    </xf>
    <xf numFmtId="0" fontId="11" fillId="4" borderId="10" xfId="0" applyFont="1" applyFill="1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2" fillId="0" borderId="11" xfId="0" applyFont="1" applyBorder="1" applyAlignment="1"/>
    <xf numFmtId="0" fontId="0" fillId="0" borderId="7" xfId="0" applyBorder="1" applyAlignment="1"/>
    <xf numFmtId="0" fontId="2" fillId="0" borderId="0" xfId="0" applyFont="1" applyBorder="1" applyAlignment="1"/>
    <xf numFmtId="0" fontId="0" fillId="0" borderId="5" xfId="0" applyBorder="1" applyAlignment="1"/>
    <xf numFmtId="0" fontId="12" fillId="0" borderId="1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2" fillId="0" borderId="13" xfId="0" applyFont="1" applyBorder="1" applyAlignment="1"/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3" xfId="0" applyNumberFormat="1" applyFont="1" applyBorder="1" applyAlignment="1" applyProtection="1">
      <alignment horizontal="right"/>
      <protection locked="0"/>
    </xf>
    <xf numFmtId="0" fontId="2" fillId="0" borderId="11" xfId="0" applyFont="1" applyBorder="1" applyAlignment="1">
      <alignment vertical="top" wrapText="1" shrinkToFit="1"/>
    </xf>
    <xf numFmtId="0" fontId="2" fillId="0" borderId="2" xfId="0" applyFont="1" applyBorder="1" applyAlignment="1">
      <alignment vertical="top" wrapText="1" shrinkToFit="1"/>
    </xf>
    <xf numFmtId="0" fontId="2" fillId="0" borderId="7" xfId="0" applyFont="1" applyBorder="1" applyAlignment="1">
      <alignment vertical="top" wrapText="1" shrinkToFit="1"/>
    </xf>
    <xf numFmtId="0" fontId="2" fillId="0" borderId="12" xfId="0" applyFont="1" applyBorder="1" applyAlignment="1">
      <alignment vertical="top" wrapText="1" shrinkToFit="1"/>
    </xf>
    <xf numFmtId="0" fontId="2" fillId="0" borderId="8" xfId="0" applyFont="1" applyBorder="1" applyAlignment="1">
      <alignment vertical="top" wrapText="1" shrinkToFit="1"/>
    </xf>
    <xf numFmtId="0" fontId="2" fillId="0" borderId="13" xfId="0" applyFont="1" applyBorder="1" applyAlignment="1">
      <alignment vertical="top" wrapText="1" shrinkToFit="1"/>
    </xf>
    <xf numFmtId="0" fontId="2" fillId="0" borderId="7" xfId="0" applyFont="1" applyBorder="1" applyAlignme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workbookViewId="0">
      <selection sqref="A1:D1"/>
    </sheetView>
  </sheetViews>
  <sheetFormatPr defaultRowHeight="12.75" x14ac:dyDescent="0.2"/>
  <cols>
    <col min="1" max="1" width="71.85546875" customWidth="1"/>
    <col min="2" max="2" width="17.7109375" customWidth="1"/>
    <col min="3" max="5" width="19.7109375" customWidth="1"/>
  </cols>
  <sheetData>
    <row r="1" spans="1:5" x14ac:dyDescent="0.2">
      <c r="A1" s="97" t="s">
        <v>24</v>
      </c>
      <c r="B1" s="98"/>
      <c r="C1" s="98"/>
      <c r="D1" s="99"/>
    </row>
    <row r="2" spans="1:5" ht="24.95" customHeight="1" x14ac:dyDescent="0.2">
      <c r="A2" s="7"/>
      <c r="B2" s="14">
        <v>2012</v>
      </c>
      <c r="C2" s="14">
        <v>2013</v>
      </c>
      <c r="D2" s="14">
        <v>2014</v>
      </c>
      <c r="E2" s="90"/>
    </row>
    <row r="3" spans="1:5" x14ac:dyDescent="0.2">
      <c r="A3" s="7" t="s">
        <v>25</v>
      </c>
      <c r="B3" s="8">
        <v>2839696.35</v>
      </c>
      <c r="C3" s="8">
        <v>1984510.25</v>
      </c>
      <c r="D3" s="8">
        <v>2086706.2</v>
      </c>
      <c r="E3" s="91"/>
    </row>
    <row r="4" spans="1:5" x14ac:dyDescent="0.2">
      <c r="A4" s="7" t="s">
        <v>26</v>
      </c>
      <c r="B4" s="8">
        <v>2939282.09</v>
      </c>
      <c r="C4" s="8">
        <v>2060169.07</v>
      </c>
      <c r="D4" s="8">
        <v>2066379.07</v>
      </c>
      <c r="E4" s="91"/>
    </row>
    <row r="5" spans="1:5" x14ac:dyDescent="0.2">
      <c r="A5" s="7"/>
      <c r="B5" s="15">
        <f>B3-B4</f>
        <v>-99585.739999999758</v>
      </c>
      <c r="C5" s="15">
        <f>C3-C4</f>
        <v>-75658.820000000065</v>
      </c>
      <c r="D5" s="15">
        <f>D3-D4</f>
        <v>20327.129999999888</v>
      </c>
      <c r="E5" s="92"/>
    </row>
    <row r="6" spans="1:5" ht="20.25" customHeight="1" x14ac:dyDescent="0.2">
      <c r="A6" s="97" t="s">
        <v>27</v>
      </c>
      <c r="B6" s="98"/>
      <c r="C6" s="98"/>
      <c r="D6" s="100"/>
    </row>
    <row r="7" spans="1:5" ht="24.95" customHeight="1" x14ac:dyDescent="0.2">
      <c r="A7" s="12" t="s">
        <v>4</v>
      </c>
      <c r="B7" s="13">
        <f>B2</f>
        <v>2012</v>
      </c>
      <c r="C7" s="13">
        <f>C2</f>
        <v>2013</v>
      </c>
      <c r="D7" s="14">
        <f>D2</f>
        <v>2014</v>
      </c>
      <c r="E7" s="95" t="s">
        <v>196</v>
      </c>
    </row>
    <row r="8" spans="1:5" x14ac:dyDescent="0.2">
      <c r="A8" s="1" t="s">
        <v>0</v>
      </c>
      <c r="B8" s="3">
        <v>1196259.75</v>
      </c>
      <c r="C8" s="3">
        <v>1190124.56</v>
      </c>
      <c r="D8" s="8">
        <v>1192708.19</v>
      </c>
      <c r="E8" s="8">
        <v>1225770</v>
      </c>
    </row>
    <row r="9" spans="1:5" x14ac:dyDescent="0.2">
      <c r="A9" s="1" t="s">
        <v>156</v>
      </c>
      <c r="B9" s="3"/>
      <c r="C9" s="3"/>
      <c r="D9" s="8"/>
      <c r="E9" s="8"/>
    </row>
    <row r="10" spans="1:5" x14ac:dyDescent="0.2">
      <c r="A10" s="1" t="s">
        <v>1</v>
      </c>
      <c r="B10" s="3">
        <v>201886.14</v>
      </c>
      <c r="C10" s="3">
        <v>301300.82</v>
      </c>
      <c r="D10" s="8">
        <v>264191.65999999997</v>
      </c>
      <c r="E10" s="8">
        <v>221770</v>
      </c>
    </row>
    <row r="11" spans="1:5" x14ac:dyDescent="0.2">
      <c r="A11" s="1" t="s">
        <v>2</v>
      </c>
      <c r="B11" s="3">
        <v>246443.28</v>
      </c>
      <c r="C11" s="3">
        <v>227032.99</v>
      </c>
      <c r="D11" s="8">
        <v>226522.15</v>
      </c>
      <c r="E11" s="8">
        <v>274390</v>
      </c>
    </row>
    <row r="12" spans="1:5" x14ac:dyDescent="0.2">
      <c r="A12" s="1" t="s">
        <v>11</v>
      </c>
      <c r="B12" s="6">
        <f>SUM(B8+B10+B11)</f>
        <v>1644589.1700000002</v>
      </c>
      <c r="C12" s="6">
        <f>SUM(C8+C10+C11)</f>
        <v>1718458.37</v>
      </c>
      <c r="D12" s="15">
        <f>SUM(D8+D10+D11)</f>
        <v>1683421.9999999998</v>
      </c>
      <c r="E12" s="15">
        <f>SUM(E8+E10+E11)</f>
        <v>1721930</v>
      </c>
    </row>
    <row r="13" spans="1:5" x14ac:dyDescent="0.2">
      <c r="A13" s="1" t="s">
        <v>12</v>
      </c>
      <c r="B13" s="3">
        <v>1572528.94</v>
      </c>
      <c r="C13" s="3">
        <v>1558855.19</v>
      </c>
      <c r="D13" s="8">
        <v>1453068.52</v>
      </c>
      <c r="E13" s="8">
        <v>1592430</v>
      </c>
    </row>
    <row r="14" spans="1:5" ht="13.5" customHeight="1" x14ac:dyDescent="0.2">
      <c r="A14" s="2" t="s">
        <v>13</v>
      </c>
      <c r="B14" s="3">
        <v>148431.28</v>
      </c>
      <c r="C14" s="3">
        <v>148634.64000000001</v>
      </c>
      <c r="D14" s="8">
        <v>153663.04999999999</v>
      </c>
      <c r="E14" s="8">
        <v>155970</v>
      </c>
    </row>
    <row r="15" spans="1:5" ht="13.5" customHeight="1" x14ac:dyDescent="0.2">
      <c r="A15" s="4" t="s">
        <v>6</v>
      </c>
      <c r="B15" s="6">
        <f>B12-B13-B14</f>
        <v>-76371.049999999785</v>
      </c>
      <c r="C15" s="6">
        <f>C12-C13-C14</f>
        <v>10968.540000000154</v>
      </c>
      <c r="D15" s="15">
        <f>D12-D13-D14</f>
        <v>76690.42999999976</v>
      </c>
      <c r="E15" s="15">
        <f>E12-E13-E14</f>
        <v>-26470</v>
      </c>
    </row>
    <row r="16" spans="1:5" ht="13.5" customHeight="1" x14ac:dyDescent="0.2">
      <c r="A16" s="105"/>
      <c r="B16" s="102"/>
      <c r="C16" s="102"/>
      <c r="D16" s="102"/>
      <c r="E16" s="93"/>
    </row>
    <row r="17" spans="1:5" x14ac:dyDescent="0.2">
      <c r="A17" s="1" t="s">
        <v>14</v>
      </c>
      <c r="B17" s="3">
        <v>0</v>
      </c>
      <c r="C17" s="3">
        <v>0</v>
      </c>
      <c r="D17" s="8">
        <v>0</v>
      </c>
      <c r="E17" s="8">
        <v>0</v>
      </c>
    </row>
    <row r="18" spans="1:5" x14ac:dyDescent="0.2">
      <c r="A18" s="1" t="s">
        <v>15</v>
      </c>
      <c r="B18" s="3">
        <v>37252.160000000003</v>
      </c>
      <c r="C18" s="3">
        <v>29038.44</v>
      </c>
      <c r="D18" s="8">
        <v>28196.03</v>
      </c>
      <c r="E18" s="8">
        <v>33930</v>
      </c>
    </row>
    <row r="19" spans="1:5" x14ac:dyDescent="0.2">
      <c r="A19" s="1" t="s">
        <v>7</v>
      </c>
      <c r="B19" s="3"/>
      <c r="C19" s="3"/>
      <c r="D19" s="8"/>
      <c r="E19" s="8"/>
    </row>
    <row r="20" spans="1:5" x14ac:dyDescent="0.2">
      <c r="A20" s="1" t="s">
        <v>8</v>
      </c>
      <c r="B20" s="3"/>
      <c r="C20" s="3"/>
      <c r="D20" s="8"/>
      <c r="E20" s="8"/>
    </row>
    <row r="21" spans="1:5" x14ac:dyDescent="0.2">
      <c r="A21" s="1" t="s">
        <v>9</v>
      </c>
      <c r="B21" s="3"/>
      <c r="C21" s="3"/>
      <c r="D21" s="8"/>
      <c r="E21" s="8"/>
    </row>
    <row r="22" spans="1:5" x14ac:dyDescent="0.2">
      <c r="A22" s="1" t="s">
        <v>16</v>
      </c>
      <c r="B22" s="3">
        <v>0</v>
      </c>
      <c r="C22" s="3">
        <v>0</v>
      </c>
      <c r="D22" s="8">
        <v>0</v>
      </c>
      <c r="E22" s="8">
        <v>0</v>
      </c>
    </row>
    <row r="23" spans="1:5" x14ac:dyDescent="0.2">
      <c r="A23" s="1" t="s">
        <v>10</v>
      </c>
      <c r="B23" s="3"/>
      <c r="C23" s="3"/>
      <c r="D23" s="8"/>
      <c r="E23" s="8"/>
    </row>
    <row r="24" spans="1:5" x14ac:dyDescent="0.2">
      <c r="A24" s="1" t="s">
        <v>9</v>
      </c>
      <c r="B24" s="3"/>
      <c r="C24" s="3"/>
      <c r="D24" s="8"/>
      <c r="E24" s="8"/>
    </row>
    <row r="25" spans="1:5" x14ac:dyDescent="0.2">
      <c r="A25" s="1" t="s">
        <v>17</v>
      </c>
      <c r="B25" s="3"/>
      <c r="C25" s="3"/>
      <c r="D25" s="8"/>
      <c r="E25" s="8"/>
    </row>
    <row r="26" spans="1:5" x14ac:dyDescent="0.2">
      <c r="A26" s="5" t="s">
        <v>18</v>
      </c>
      <c r="B26" s="6">
        <f>B15+B17+B18-B22+B25</f>
        <v>-39118.889999999781</v>
      </c>
      <c r="C26" s="6">
        <f>C15+C17+C18-C22+C25</f>
        <v>40006.980000000156</v>
      </c>
      <c r="D26" s="15">
        <f>D15+D17+D18-D22+D25</f>
        <v>104886.45999999976</v>
      </c>
      <c r="E26" s="15">
        <f>E15+E17+E18-E22+E25</f>
        <v>7460</v>
      </c>
    </row>
    <row r="27" spans="1:5" x14ac:dyDescent="0.2">
      <c r="A27" s="101"/>
      <c r="B27" s="102"/>
      <c r="C27" s="102"/>
      <c r="D27" s="102"/>
      <c r="E27" s="94"/>
    </row>
    <row r="28" spans="1:5" ht="12" hidden="1" customHeight="1" x14ac:dyDescent="0.2">
      <c r="A28" s="103"/>
      <c r="B28" s="104"/>
      <c r="C28" s="104"/>
      <c r="D28" s="102"/>
      <c r="E28" s="93"/>
    </row>
    <row r="29" spans="1:5" ht="24.95" customHeight="1" x14ac:dyDescent="0.2">
      <c r="A29" s="12" t="s">
        <v>5</v>
      </c>
      <c r="B29" s="16">
        <f>B2</f>
        <v>2012</v>
      </c>
      <c r="C29" s="16">
        <f>C2</f>
        <v>2013</v>
      </c>
      <c r="D29" s="14">
        <f>D2</f>
        <v>2014</v>
      </c>
      <c r="E29" s="95" t="str">
        <f>E7</f>
        <v>2014 (Previsioni Iniziali)</v>
      </c>
    </row>
    <row r="30" spans="1:5" x14ac:dyDescent="0.2">
      <c r="A30" s="1" t="s">
        <v>3</v>
      </c>
      <c r="B30" s="3">
        <v>946775.2</v>
      </c>
      <c r="C30" s="3">
        <v>109950.12</v>
      </c>
      <c r="D30" s="8">
        <v>224636.17</v>
      </c>
      <c r="E30" s="8">
        <v>1124800</v>
      </c>
    </row>
    <row r="31" spans="1:5" x14ac:dyDescent="0.2">
      <c r="A31" s="2" t="s">
        <v>19</v>
      </c>
      <c r="B31" s="3">
        <v>105979.92</v>
      </c>
      <c r="C31" s="3">
        <v>0</v>
      </c>
      <c r="D31" s="8">
        <v>0</v>
      </c>
      <c r="E31" s="8">
        <v>81150</v>
      </c>
    </row>
    <row r="32" spans="1:5" x14ac:dyDescent="0.2">
      <c r="A32" s="2" t="s">
        <v>20</v>
      </c>
      <c r="B32" s="6">
        <f>B30+B31</f>
        <v>1052755.1199999999</v>
      </c>
      <c r="C32" s="6">
        <f>C30+C31</f>
        <v>109950.12</v>
      </c>
      <c r="D32" s="17">
        <f>D30+D31</f>
        <v>224636.17</v>
      </c>
      <c r="E32" s="17">
        <f>E30+E31</f>
        <v>1205950</v>
      </c>
    </row>
    <row r="33" spans="1:5" x14ac:dyDescent="0.2">
      <c r="A33" s="1" t="s">
        <v>21</v>
      </c>
      <c r="B33" s="3">
        <v>1075969.81</v>
      </c>
      <c r="C33" s="3">
        <v>196577.48</v>
      </c>
      <c r="D33" s="8">
        <v>280999.46999999997</v>
      </c>
      <c r="E33" s="8">
        <v>1415750</v>
      </c>
    </row>
    <row r="34" spans="1:5" x14ac:dyDescent="0.2">
      <c r="A34" s="5" t="s">
        <v>136</v>
      </c>
      <c r="B34" s="6">
        <f>B32-B33</f>
        <v>-23214.690000000177</v>
      </c>
      <c r="C34" s="6">
        <f>C32-C33</f>
        <v>-86627.360000000015</v>
      </c>
      <c r="D34" s="17">
        <f>D32-D33</f>
        <v>-56363.299999999959</v>
      </c>
      <c r="E34" s="17">
        <f>E32-E33</f>
        <v>-209800</v>
      </c>
    </row>
    <row r="35" spans="1:5" x14ac:dyDescent="0.2">
      <c r="A35" s="1" t="s">
        <v>22</v>
      </c>
      <c r="B35" s="52">
        <f>B22</f>
        <v>0</v>
      </c>
      <c r="C35" s="52">
        <f>C22</f>
        <v>0</v>
      </c>
      <c r="D35" s="32">
        <f>D22</f>
        <v>0</v>
      </c>
      <c r="E35" s="32">
        <f>E22</f>
        <v>0</v>
      </c>
    </row>
    <row r="36" spans="1:5" x14ac:dyDescent="0.2">
      <c r="A36" s="1" t="s">
        <v>23</v>
      </c>
      <c r="B36" s="3">
        <v>231309.67</v>
      </c>
      <c r="C36" s="3">
        <v>313430</v>
      </c>
      <c r="D36" s="8">
        <v>306520</v>
      </c>
      <c r="E36" s="8">
        <v>236270</v>
      </c>
    </row>
    <row r="37" spans="1:5" x14ac:dyDescent="0.2">
      <c r="A37" s="5" t="s">
        <v>137</v>
      </c>
      <c r="B37" s="6">
        <f>B34+B36-B18+B22-B25</f>
        <v>170842.81999999983</v>
      </c>
      <c r="C37" s="6">
        <f>C34+C36-C18+C22-C25</f>
        <v>197764.19999999998</v>
      </c>
      <c r="D37" s="17">
        <f>D34+D36-D18+D22-D25</f>
        <v>221960.67000000004</v>
      </c>
      <c r="E37" s="17">
        <f>E34+E36-E18+E22-E25</f>
        <v>-7460</v>
      </c>
    </row>
  </sheetData>
  <sheetProtection password="D3C7" sheet="1" objects="1" scenarios="1"/>
  <mergeCells count="5">
    <mergeCell ref="A1:D1"/>
    <mergeCell ref="A6:D6"/>
    <mergeCell ref="A27:D27"/>
    <mergeCell ref="A28:D28"/>
    <mergeCell ref="A16:D16"/>
  </mergeCells>
  <phoneticPr fontId="0" type="noConversion"/>
  <dataValidations count="2">
    <dataValidation type="decimal" allowBlank="1" showInputMessage="1" showErrorMessage="1" sqref="B8:E11 B26:C26 B17:E25 B15:C15 B13:E14 B12:C12 B30:E37">
      <formula1>0</formula1>
      <formula2>999999999999999000000</formula2>
    </dataValidation>
    <dataValidation type="decimal" allowBlank="1" showInputMessage="1" showErrorMessage="1" sqref="B3:E4">
      <formula1>-9999999999999990</formula1>
      <formula2>99999999999999900000</formula2>
    </dataValidation>
  </dataValidations>
  <pageMargins left="0.75" right="0.75" top="1" bottom="1" header="0.5" footer="0.5"/>
  <pageSetup paperSize="9" scale="85" orientation="landscape" r:id="rId1"/>
  <headerFooter alignWithMargins="0">
    <oddHeader>&amp;LCOMUNE DI ARMENO - Stampe di Supporto Anno 2014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tabSelected="1" workbookViewId="0">
      <selection sqref="A1:C1"/>
    </sheetView>
  </sheetViews>
  <sheetFormatPr defaultRowHeight="12.75" x14ac:dyDescent="0.2"/>
  <cols>
    <col min="1" max="1" width="36.140625" style="29" customWidth="1"/>
    <col min="2" max="3" width="21.140625" style="29" customWidth="1"/>
    <col min="4" max="16384" width="9.140625" style="29"/>
  </cols>
  <sheetData>
    <row r="1" spans="1:6" x14ac:dyDescent="0.2">
      <c r="A1" s="122" t="s">
        <v>154</v>
      </c>
      <c r="B1" s="123"/>
      <c r="C1" s="124"/>
      <c r="D1" s="84"/>
      <c r="E1" s="42"/>
      <c r="F1" s="42"/>
    </row>
    <row r="2" spans="1:6" x14ac:dyDescent="0.2">
      <c r="A2" s="97" t="s">
        <v>76</v>
      </c>
      <c r="B2" s="102"/>
      <c r="C2" s="100"/>
      <c r="D2" s="85"/>
    </row>
    <row r="3" spans="1:6" x14ac:dyDescent="0.2">
      <c r="A3" s="7"/>
      <c r="B3" s="14" t="s">
        <v>77</v>
      </c>
      <c r="C3" s="14" t="s">
        <v>78</v>
      </c>
      <c r="D3" s="85"/>
    </row>
    <row r="4" spans="1:6" x14ac:dyDescent="0.2">
      <c r="A4" s="27" t="s">
        <v>79</v>
      </c>
      <c r="B4" s="3" t="s">
        <v>210</v>
      </c>
      <c r="C4" s="3" t="s">
        <v>210</v>
      </c>
      <c r="D4" s="96" t="s">
        <v>212</v>
      </c>
    </row>
    <row r="5" spans="1:6" x14ac:dyDescent="0.2">
      <c r="A5" s="27" t="s">
        <v>80</v>
      </c>
      <c r="B5" s="3" t="s">
        <v>210</v>
      </c>
      <c r="C5" s="3" t="s">
        <v>210</v>
      </c>
      <c r="D5" s="89"/>
    </row>
    <row r="6" spans="1:6" x14ac:dyDescent="0.2">
      <c r="A6" s="27" t="s">
        <v>81</v>
      </c>
      <c r="B6" s="3" t="s">
        <v>210</v>
      </c>
      <c r="C6" s="3" t="s">
        <v>210</v>
      </c>
      <c r="D6" s="96" t="s">
        <v>213</v>
      </c>
    </row>
    <row r="7" spans="1:6" ht="26.25" customHeight="1" x14ac:dyDescent="0.2">
      <c r="A7" s="30" t="s">
        <v>82</v>
      </c>
      <c r="B7" s="3" t="s">
        <v>210</v>
      </c>
      <c r="C7" s="3" t="s">
        <v>210</v>
      </c>
      <c r="D7" s="89"/>
    </row>
    <row r="8" spans="1:6" x14ac:dyDescent="0.2">
      <c r="A8" s="27" t="s">
        <v>83</v>
      </c>
      <c r="B8" s="3" t="s">
        <v>210</v>
      </c>
      <c r="C8" s="3" t="s">
        <v>210</v>
      </c>
      <c r="D8" s="96" t="s">
        <v>214</v>
      </c>
    </row>
    <row r="9" spans="1:6" ht="12.75" customHeight="1" x14ac:dyDescent="0.2">
      <c r="A9" s="30" t="s">
        <v>84</v>
      </c>
      <c r="B9" s="3" t="s">
        <v>210</v>
      </c>
      <c r="C9" s="3" t="s">
        <v>210</v>
      </c>
      <c r="D9" s="89"/>
    </row>
    <row r="10" spans="1:6" x14ac:dyDescent="0.2">
      <c r="A10" s="27" t="s">
        <v>85</v>
      </c>
      <c r="B10" s="3" t="s">
        <v>210</v>
      </c>
      <c r="C10" s="3" t="s">
        <v>211</v>
      </c>
      <c r="D10" s="96" t="s">
        <v>215</v>
      </c>
    </row>
    <row r="11" spans="1:6" x14ac:dyDescent="0.2">
      <c r="A11" s="43"/>
      <c r="B11" s="87"/>
      <c r="C11" s="87"/>
      <c r="D11" s="89"/>
    </row>
    <row r="12" spans="1:6" s="85" customFormat="1" x14ac:dyDescent="0.2">
      <c r="A12" s="86"/>
      <c r="B12" s="87"/>
      <c r="C12" s="87"/>
      <c r="D12" s="96" t="s">
        <v>216</v>
      </c>
    </row>
    <row r="13" spans="1:6" s="85" customFormat="1" x14ac:dyDescent="0.2">
      <c r="A13" s="86"/>
      <c r="B13" s="87"/>
      <c r="C13" s="87"/>
    </row>
    <row r="14" spans="1:6" x14ac:dyDescent="0.2">
      <c r="A14" s="97" t="s">
        <v>68</v>
      </c>
      <c r="B14" s="98"/>
      <c r="C14" s="99"/>
    </row>
    <row r="15" spans="1:6" ht="24.95" customHeight="1" x14ac:dyDescent="0.2">
      <c r="A15" s="195" t="s">
        <v>119</v>
      </c>
      <c r="B15" s="196"/>
      <c r="C15" s="197"/>
    </row>
    <row r="16" spans="1:6" ht="29.1" customHeight="1" x14ac:dyDescent="0.2">
      <c r="A16" s="198"/>
      <c r="B16" s="199"/>
      <c r="C16" s="200"/>
    </row>
    <row r="17" spans="1:3" x14ac:dyDescent="0.2">
      <c r="A17" s="185"/>
      <c r="B17" s="201"/>
      <c r="C17" s="193" t="s">
        <v>210</v>
      </c>
    </row>
    <row r="18" spans="1:3" x14ac:dyDescent="0.2">
      <c r="A18" s="164"/>
      <c r="B18" s="192"/>
      <c r="C18" s="194"/>
    </row>
  </sheetData>
  <sheetProtection password="D3C7" sheet="1" objects="1" scenarios="1"/>
  <mergeCells count="6">
    <mergeCell ref="C17:C18"/>
    <mergeCell ref="A1:C1"/>
    <mergeCell ref="A2:C2"/>
    <mergeCell ref="A14:C14"/>
    <mergeCell ref="A15:C16"/>
    <mergeCell ref="A17:B18"/>
  </mergeCells>
  <phoneticPr fontId="0" type="noConversion"/>
  <dataValidations count="1">
    <dataValidation type="whole" allowBlank="1" showInputMessage="1" showErrorMessage="1" sqref="C17:C18 B4:C13">
      <formula1>-9999999999999990</formula1>
      <formula2>99999999999999900000</formula2>
    </dataValidation>
  </dataValidations>
  <pageMargins left="0.75" right="0.75" top="1" bottom="1" header="0.5" footer="0.5"/>
  <pageSetup paperSize="9" scale="80" orientation="landscape" r:id="rId1"/>
  <headerFooter alignWithMargins="0">
    <oddHeader>&amp;LCOMUNE DI ARMENO - Stampe di Supporto Anno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sqref="A1:D1"/>
    </sheetView>
  </sheetViews>
  <sheetFormatPr defaultRowHeight="12.75" x14ac:dyDescent="0.2"/>
  <cols>
    <col min="1" max="1" width="71.85546875" customWidth="1"/>
    <col min="2" max="2" width="17.7109375" customWidth="1"/>
    <col min="3" max="4" width="19.7109375" customWidth="1"/>
  </cols>
  <sheetData>
    <row r="1" spans="1:4" x14ac:dyDescent="0.2">
      <c r="A1" s="106" t="s">
        <v>189</v>
      </c>
      <c r="B1" s="107"/>
      <c r="C1" s="107"/>
      <c r="D1" s="108"/>
    </row>
    <row r="2" spans="1:4" x14ac:dyDescent="0.2">
      <c r="A2" s="109" t="s">
        <v>158</v>
      </c>
      <c r="B2" s="110"/>
      <c r="C2" s="110"/>
      <c r="D2" s="111"/>
    </row>
    <row r="3" spans="1:4" x14ac:dyDescent="0.2">
      <c r="A3" s="65"/>
      <c r="B3" s="66" t="s">
        <v>157</v>
      </c>
      <c r="C3" s="66" t="s">
        <v>87</v>
      </c>
      <c r="D3" s="66" t="s">
        <v>89</v>
      </c>
    </row>
    <row r="4" spans="1:4" x14ac:dyDescent="0.2">
      <c r="A4" s="67" t="s">
        <v>159</v>
      </c>
      <c r="B4" s="68"/>
      <c r="C4" s="68"/>
      <c r="D4" s="83" t="s">
        <v>197</v>
      </c>
    </row>
    <row r="5" spans="1:4" x14ac:dyDescent="0.2">
      <c r="A5" s="65" t="s">
        <v>0</v>
      </c>
      <c r="B5" s="3">
        <v>943172.72</v>
      </c>
      <c r="C5" s="3">
        <v>306313.98</v>
      </c>
      <c r="D5" s="52">
        <f>B5+C5</f>
        <v>1249486.7</v>
      </c>
    </row>
    <row r="6" spans="1:4" x14ac:dyDescent="0.2">
      <c r="A6" s="65" t="s">
        <v>1</v>
      </c>
      <c r="B6" s="3">
        <v>64824.1</v>
      </c>
      <c r="C6" s="3">
        <v>173297.55</v>
      </c>
      <c r="D6" s="52">
        <f t="shared" ref="D6:D24" si="0">B6+C6</f>
        <v>238121.65</v>
      </c>
    </row>
    <row r="7" spans="1:4" x14ac:dyDescent="0.2">
      <c r="A7" s="65" t="s">
        <v>2</v>
      </c>
      <c r="B7" s="3">
        <v>160948.9</v>
      </c>
      <c r="C7" s="3">
        <v>42818.05</v>
      </c>
      <c r="D7" s="52">
        <f t="shared" si="0"/>
        <v>203766.95</v>
      </c>
    </row>
    <row r="8" spans="1:4" x14ac:dyDescent="0.2">
      <c r="A8" s="65" t="s">
        <v>160</v>
      </c>
      <c r="B8" s="52">
        <f>B5+B6+B7</f>
        <v>1168945.72</v>
      </c>
      <c r="C8" s="52">
        <f>C5+C6+C7</f>
        <v>522429.57999999996</v>
      </c>
      <c r="D8" s="52">
        <f t="shared" si="0"/>
        <v>1691375.2999999998</v>
      </c>
    </row>
    <row r="9" spans="1:4" x14ac:dyDescent="0.2">
      <c r="A9" s="65" t="s">
        <v>161</v>
      </c>
      <c r="B9" s="3">
        <v>1110537.03</v>
      </c>
      <c r="C9" s="3">
        <v>355333.13</v>
      </c>
      <c r="D9" s="52">
        <f t="shared" si="0"/>
        <v>1465870.1600000001</v>
      </c>
    </row>
    <row r="10" spans="1:4" x14ac:dyDescent="0.2">
      <c r="A10" s="65" t="s">
        <v>162</v>
      </c>
      <c r="B10" s="3">
        <v>153663.04999999999</v>
      </c>
      <c r="C10" s="3">
        <v>0</v>
      </c>
      <c r="D10" s="52">
        <f t="shared" si="0"/>
        <v>153663.04999999999</v>
      </c>
    </row>
    <row r="11" spans="1:4" x14ac:dyDescent="0.2">
      <c r="A11" s="69" t="s">
        <v>163</v>
      </c>
      <c r="B11" s="71">
        <v>0</v>
      </c>
      <c r="C11" s="71">
        <v>0</v>
      </c>
      <c r="D11" s="82">
        <f t="shared" si="0"/>
        <v>0</v>
      </c>
    </row>
    <row r="12" spans="1:4" x14ac:dyDescent="0.2">
      <c r="A12" s="69" t="s">
        <v>164</v>
      </c>
      <c r="B12" s="71"/>
      <c r="C12" s="71"/>
      <c r="D12" s="82">
        <f t="shared" si="0"/>
        <v>0</v>
      </c>
    </row>
    <row r="13" spans="1:4" x14ac:dyDescent="0.2">
      <c r="A13" s="69" t="s">
        <v>175</v>
      </c>
      <c r="B13" s="71">
        <v>153663.04999999999</v>
      </c>
      <c r="C13" s="71">
        <v>0</v>
      </c>
      <c r="D13" s="82">
        <f t="shared" si="0"/>
        <v>153663.04999999999</v>
      </c>
    </row>
    <row r="14" spans="1:4" x14ac:dyDescent="0.2">
      <c r="A14" s="67" t="s">
        <v>6</v>
      </c>
      <c r="B14" s="6">
        <f>B8-B9-B10</f>
        <v>-95254.360000000044</v>
      </c>
      <c r="C14" s="6">
        <f>C8-C9-C10</f>
        <v>167096.44999999995</v>
      </c>
      <c r="D14" s="6">
        <f t="shared" si="0"/>
        <v>71842.089999999909</v>
      </c>
    </row>
    <row r="15" spans="1:4" x14ac:dyDescent="0.2">
      <c r="A15" s="65" t="s">
        <v>3</v>
      </c>
      <c r="B15" s="3">
        <v>39636.17</v>
      </c>
      <c r="C15" s="3">
        <v>357002.57</v>
      </c>
      <c r="D15" s="52">
        <f t="shared" si="0"/>
        <v>396638.74</v>
      </c>
    </row>
    <row r="16" spans="1:4" x14ac:dyDescent="0.2">
      <c r="A16" s="65" t="s">
        <v>165</v>
      </c>
      <c r="B16" s="3">
        <v>0</v>
      </c>
      <c r="C16" s="3">
        <v>38479.919999999998</v>
      </c>
      <c r="D16" s="52">
        <f t="shared" si="0"/>
        <v>38479.919999999998</v>
      </c>
    </row>
    <row r="17" spans="1:4" x14ac:dyDescent="0.2">
      <c r="A17" s="69" t="s">
        <v>166</v>
      </c>
      <c r="B17" s="71">
        <v>0</v>
      </c>
      <c r="C17" s="71">
        <v>0</v>
      </c>
      <c r="D17" s="82">
        <f t="shared" si="0"/>
        <v>0</v>
      </c>
    </row>
    <row r="18" spans="1:4" x14ac:dyDescent="0.2">
      <c r="A18" s="69" t="s">
        <v>167</v>
      </c>
      <c r="B18" s="71"/>
      <c r="C18" s="71"/>
      <c r="D18" s="82">
        <f t="shared" si="0"/>
        <v>0</v>
      </c>
    </row>
    <row r="19" spans="1:4" x14ac:dyDescent="0.2">
      <c r="A19" s="69" t="s">
        <v>168</v>
      </c>
      <c r="B19" s="71">
        <v>0</v>
      </c>
      <c r="C19" s="71">
        <v>38479.919999999998</v>
      </c>
      <c r="D19" s="82">
        <f t="shared" si="0"/>
        <v>38479.919999999998</v>
      </c>
    </row>
    <row r="20" spans="1:4" x14ac:dyDescent="0.2">
      <c r="A20" s="65" t="s">
        <v>169</v>
      </c>
      <c r="B20" s="52">
        <f>B15+B16</f>
        <v>39636.17</v>
      </c>
      <c r="C20" s="52">
        <f>C15+C16</f>
        <v>395482.49</v>
      </c>
      <c r="D20" s="52">
        <f>B20+C20</f>
        <v>435118.66</v>
      </c>
    </row>
    <row r="21" spans="1:4" x14ac:dyDescent="0.2">
      <c r="A21" s="65" t="s">
        <v>170</v>
      </c>
      <c r="B21" s="3">
        <v>56927.25</v>
      </c>
      <c r="C21" s="3">
        <v>331032.05</v>
      </c>
      <c r="D21" s="52">
        <f t="shared" si="0"/>
        <v>387959.3</v>
      </c>
    </row>
    <row r="22" spans="1:4" x14ac:dyDescent="0.2">
      <c r="A22" s="67" t="s">
        <v>171</v>
      </c>
      <c r="B22" s="6">
        <f>B20-B21</f>
        <v>-17291.080000000002</v>
      </c>
      <c r="C22" s="6">
        <f>C20-C21</f>
        <v>64450.44</v>
      </c>
      <c r="D22" s="6">
        <f t="shared" si="0"/>
        <v>47159.360000000001</v>
      </c>
    </row>
    <row r="23" spans="1:4" x14ac:dyDescent="0.2">
      <c r="A23" s="65" t="s">
        <v>172</v>
      </c>
      <c r="B23" s="3">
        <v>123625.24</v>
      </c>
      <c r="C23" s="3">
        <v>5760.4</v>
      </c>
      <c r="D23" s="52">
        <f t="shared" si="0"/>
        <v>129385.64</v>
      </c>
    </row>
    <row r="24" spans="1:4" x14ac:dyDescent="0.2">
      <c r="A24" s="65" t="s">
        <v>173</v>
      </c>
      <c r="B24" s="3">
        <v>111819.46</v>
      </c>
      <c r="C24" s="3">
        <v>4470.71</v>
      </c>
      <c r="D24" s="52">
        <f t="shared" si="0"/>
        <v>116290.17000000001</v>
      </c>
    </row>
    <row r="25" spans="1:4" x14ac:dyDescent="0.2">
      <c r="A25" s="67" t="s">
        <v>174</v>
      </c>
      <c r="B25" s="70"/>
      <c r="C25" s="70"/>
      <c r="D25" s="6">
        <f>D4+D14+D22+D23-D24</f>
        <v>736011.82</v>
      </c>
    </row>
  </sheetData>
  <sheetProtection password="D3C7" sheet="1" objects="1" scenarios="1"/>
  <mergeCells count="2">
    <mergeCell ref="A1:D1"/>
    <mergeCell ref="A2:D2"/>
  </mergeCells>
  <phoneticPr fontId="0" type="noConversion"/>
  <dataValidations count="4">
    <dataValidation type="whole" allowBlank="1" showInputMessage="1" showErrorMessage="1" sqref="B4:C4 B25:C25">
      <formula1>-9999999999999990</formula1>
      <formula2>99999999999999900000</formula2>
    </dataValidation>
    <dataValidation allowBlank="1" sqref="D5:D24 D25"/>
    <dataValidation type="decimal" allowBlank="1" sqref="B5:C24">
      <formula1>-9999999999999990</formula1>
      <formula2>999999999999999000</formula2>
    </dataValidation>
    <dataValidation type="decimal" allowBlank="1" sqref="D4">
      <formula1>-999999999999999000</formula1>
      <formula2>99999999999999900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workbookViewId="0">
      <selection sqref="A1:D1"/>
    </sheetView>
  </sheetViews>
  <sheetFormatPr defaultRowHeight="12.75" x14ac:dyDescent="0.2"/>
  <cols>
    <col min="1" max="1" width="71.85546875" customWidth="1"/>
    <col min="2" max="2" width="17.7109375" customWidth="1"/>
    <col min="3" max="4" width="19.7109375" customWidth="1"/>
  </cols>
  <sheetData>
    <row r="1" spans="1:4" x14ac:dyDescent="0.2">
      <c r="A1" s="97" t="s">
        <v>28</v>
      </c>
      <c r="B1" s="98"/>
      <c r="C1" s="98"/>
      <c r="D1" s="99"/>
    </row>
    <row r="2" spans="1:4" x14ac:dyDescent="0.2">
      <c r="A2" s="7"/>
      <c r="B2" s="14">
        <f>GestioneFinanziaria!B2</f>
        <v>2012</v>
      </c>
      <c r="C2" s="14">
        <f>GestioneFinanziaria!C2</f>
        <v>2013</v>
      </c>
      <c r="D2" s="14">
        <f>GestioneFinanziaria!D2</f>
        <v>2014</v>
      </c>
    </row>
    <row r="3" spans="1:4" x14ac:dyDescent="0.2">
      <c r="A3" s="7" t="s">
        <v>29</v>
      </c>
      <c r="B3" s="8">
        <v>348404.35</v>
      </c>
      <c r="C3" s="8">
        <v>402469.2</v>
      </c>
      <c r="D3" s="8">
        <v>1594321.41</v>
      </c>
    </row>
    <row r="4" spans="1:4" x14ac:dyDescent="0.2">
      <c r="A4" s="18" t="s">
        <v>30</v>
      </c>
      <c r="B4" s="112"/>
      <c r="C4" s="113"/>
      <c r="D4" s="114"/>
    </row>
    <row r="5" spans="1:4" x14ac:dyDescent="0.2">
      <c r="A5" s="7" t="s">
        <v>31</v>
      </c>
      <c r="B5" s="8">
        <v>1260</v>
      </c>
      <c r="C5" s="8">
        <v>100</v>
      </c>
      <c r="D5" s="8">
        <v>0</v>
      </c>
    </row>
    <row r="6" spans="1:4" x14ac:dyDescent="0.2">
      <c r="A6" s="7" t="s">
        <v>32</v>
      </c>
      <c r="B6" s="8">
        <v>0</v>
      </c>
      <c r="C6" s="8">
        <v>45439.32</v>
      </c>
      <c r="D6" s="8">
        <v>0</v>
      </c>
    </row>
    <row r="7" spans="1:4" x14ac:dyDescent="0.2">
      <c r="A7" s="7" t="s">
        <v>33</v>
      </c>
      <c r="B7" s="8">
        <v>0</v>
      </c>
      <c r="C7" s="8">
        <v>0</v>
      </c>
      <c r="D7" s="8">
        <v>0</v>
      </c>
    </row>
    <row r="8" spans="1:4" x14ac:dyDescent="0.2">
      <c r="A8" s="7" t="s">
        <v>177</v>
      </c>
      <c r="B8" s="8">
        <v>0</v>
      </c>
      <c r="C8" s="8">
        <v>0</v>
      </c>
      <c r="D8" s="8">
        <v>0</v>
      </c>
    </row>
    <row r="9" spans="1:4" x14ac:dyDescent="0.2">
      <c r="A9" s="7" t="s">
        <v>176</v>
      </c>
      <c r="B9" s="8">
        <v>347144.35</v>
      </c>
      <c r="C9" s="8">
        <v>356929.88</v>
      </c>
      <c r="D9" s="8">
        <v>0</v>
      </c>
    </row>
    <row r="10" spans="1:4" x14ac:dyDescent="0.2">
      <c r="A10" s="10"/>
      <c r="B10" s="11"/>
      <c r="C10" s="11"/>
      <c r="D10" s="9"/>
    </row>
    <row r="11" spans="1:4" x14ac:dyDescent="0.2">
      <c r="A11" s="97" t="s">
        <v>34</v>
      </c>
      <c r="B11" s="100"/>
      <c r="C11" s="19"/>
      <c r="D11" s="19"/>
    </row>
    <row r="12" spans="1:4" x14ac:dyDescent="0.2">
      <c r="A12" s="7" t="s">
        <v>198</v>
      </c>
      <c r="B12" s="8"/>
      <c r="C12" s="20"/>
      <c r="D12" s="21"/>
    </row>
    <row r="13" spans="1:4" x14ac:dyDescent="0.2">
      <c r="A13" s="7" t="s">
        <v>199</v>
      </c>
      <c r="B13" s="8">
        <v>736011.82</v>
      </c>
      <c r="C13" s="20"/>
      <c r="D13" s="21"/>
    </row>
  </sheetData>
  <sheetProtection password="D3C7" sheet="1" objects="1" scenarios="1"/>
  <mergeCells count="3">
    <mergeCell ref="B4:D4"/>
    <mergeCell ref="A1:D1"/>
    <mergeCell ref="A11:B11"/>
  </mergeCells>
  <phoneticPr fontId="0" type="noConversion"/>
  <dataValidations count="1">
    <dataValidation type="whole" allowBlank="1" showInputMessage="1" showErrorMessage="1" sqref="B3:D9 B12:D13">
      <formula1>-9999999999999990</formula1>
      <formula2>99999999999999900000</formula2>
    </dataValidation>
  </dataValidations>
  <pageMargins left="0.75" right="0.75" top="1" bottom="1" header="0.5" footer="0.5"/>
  <pageSetup paperSize="9" orientation="landscape" r:id="rId1"/>
  <headerFooter alignWithMargins="0">
    <oddHeader>&amp;LCOMUNE DI ARMENO - Stampe di Supporto Anno 2014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workbookViewId="0">
      <selection sqref="A1:B1"/>
    </sheetView>
  </sheetViews>
  <sheetFormatPr defaultRowHeight="12.75" x14ac:dyDescent="0.2"/>
  <cols>
    <col min="1" max="1" width="71.85546875" customWidth="1"/>
    <col min="2" max="2" width="17.7109375" customWidth="1"/>
    <col min="3" max="4" width="19.7109375" customWidth="1"/>
  </cols>
  <sheetData>
    <row r="1" spans="1:4" x14ac:dyDescent="0.2">
      <c r="A1" s="97" t="s">
        <v>35</v>
      </c>
      <c r="B1" s="102"/>
      <c r="C1" s="25"/>
      <c r="D1" s="19"/>
    </row>
    <row r="2" spans="1:4" x14ac:dyDescent="0.2">
      <c r="A2" s="115"/>
      <c r="B2" s="100"/>
      <c r="C2" s="22"/>
      <c r="D2" s="23"/>
    </row>
    <row r="3" spans="1:4" x14ac:dyDescent="0.2">
      <c r="A3" s="97" t="s">
        <v>36</v>
      </c>
      <c r="B3" s="116"/>
      <c r="C3" s="20"/>
      <c r="D3" s="21"/>
    </row>
    <row r="4" spans="1:4" x14ac:dyDescent="0.2">
      <c r="A4" s="26" t="s">
        <v>37</v>
      </c>
      <c r="B4" s="38">
        <f>GestioneFinanziaria!D3</f>
        <v>2086706.2</v>
      </c>
      <c r="C4" s="24"/>
      <c r="D4" s="24"/>
    </row>
    <row r="5" spans="1:4" x14ac:dyDescent="0.2">
      <c r="A5" s="7" t="s">
        <v>38</v>
      </c>
      <c r="B5" s="32">
        <f>GestioneFinanziaria!D4</f>
        <v>2066379.07</v>
      </c>
      <c r="C5" s="20"/>
      <c r="D5" s="21"/>
    </row>
    <row r="6" spans="1:4" x14ac:dyDescent="0.2">
      <c r="A6" s="27" t="s">
        <v>39</v>
      </c>
      <c r="B6" s="17">
        <f>B4-B5</f>
        <v>20327.129999999888</v>
      </c>
      <c r="C6" s="20"/>
      <c r="D6" s="21"/>
    </row>
    <row r="7" spans="1:4" x14ac:dyDescent="0.2">
      <c r="A7" s="115"/>
      <c r="B7" s="100"/>
      <c r="C7" s="22"/>
      <c r="D7" s="23"/>
    </row>
    <row r="8" spans="1:4" x14ac:dyDescent="0.2">
      <c r="A8" s="97" t="s">
        <v>40</v>
      </c>
      <c r="B8" s="116"/>
      <c r="C8" s="20"/>
      <c r="D8" s="21"/>
    </row>
    <row r="9" spans="1:4" x14ac:dyDescent="0.2">
      <c r="A9" s="26" t="s">
        <v>111</v>
      </c>
      <c r="B9" s="28">
        <v>35447.03</v>
      </c>
      <c r="C9" s="24"/>
      <c r="D9" s="24"/>
    </row>
    <row r="10" spans="1:4" x14ac:dyDescent="0.2">
      <c r="A10" s="7" t="s">
        <v>112</v>
      </c>
      <c r="B10" s="8">
        <v>503669.22</v>
      </c>
      <c r="C10" s="20"/>
      <c r="D10" s="21"/>
    </row>
    <row r="11" spans="1:4" x14ac:dyDescent="0.2">
      <c r="A11" s="7" t="s">
        <v>113</v>
      </c>
      <c r="B11" s="8">
        <v>1639747.27</v>
      </c>
      <c r="C11" s="20"/>
      <c r="D11" s="21"/>
    </row>
    <row r="12" spans="1:4" x14ac:dyDescent="0.2">
      <c r="A12" s="27" t="s">
        <v>114</v>
      </c>
      <c r="B12" s="17">
        <f>B9-B10+B11</f>
        <v>1171525.08</v>
      </c>
      <c r="C12" s="20"/>
      <c r="D12" s="21"/>
    </row>
    <row r="13" spans="1:4" x14ac:dyDescent="0.2">
      <c r="A13" s="115"/>
      <c r="B13" s="100"/>
      <c r="C13" s="22"/>
      <c r="D13" s="23"/>
    </row>
    <row r="14" spans="1:4" x14ac:dyDescent="0.2">
      <c r="A14" s="97" t="s">
        <v>41</v>
      </c>
      <c r="B14" s="116"/>
      <c r="C14" s="20"/>
      <c r="D14" s="21"/>
    </row>
    <row r="15" spans="1:4" x14ac:dyDescent="0.2">
      <c r="A15" s="26" t="s">
        <v>39</v>
      </c>
      <c r="B15" s="38">
        <f>B6</f>
        <v>20327.129999999888</v>
      </c>
      <c r="C15" s="24"/>
      <c r="D15" s="24"/>
    </row>
    <row r="16" spans="1:4" x14ac:dyDescent="0.2">
      <c r="A16" s="7" t="s">
        <v>114</v>
      </c>
      <c r="B16" s="32">
        <f>B12</f>
        <v>1171525.08</v>
      </c>
      <c r="C16" s="20"/>
      <c r="D16" s="21"/>
    </row>
    <row r="17" spans="1:4" x14ac:dyDescent="0.2">
      <c r="A17" s="7" t="s">
        <v>115</v>
      </c>
      <c r="B17" s="8">
        <v>306520</v>
      </c>
      <c r="C17" s="20"/>
      <c r="D17" s="21"/>
    </row>
    <row r="18" spans="1:4" x14ac:dyDescent="0.2">
      <c r="A18" s="7" t="s">
        <v>116</v>
      </c>
      <c r="B18" s="8">
        <v>0</v>
      </c>
      <c r="C18" s="20"/>
      <c r="D18" s="21"/>
    </row>
    <row r="19" spans="1:4" x14ac:dyDescent="0.2">
      <c r="A19" s="27" t="s">
        <v>200</v>
      </c>
      <c r="B19" s="17">
        <f>B15+B16+B17+B18</f>
        <v>1498372.21</v>
      </c>
      <c r="C19" s="20"/>
      <c r="D19" s="21"/>
    </row>
  </sheetData>
  <sheetProtection password="D3C7" sheet="1" objects="1" scenarios="1"/>
  <mergeCells count="7">
    <mergeCell ref="A13:B13"/>
    <mergeCell ref="A14:B14"/>
    <mergeCell ref="A8:B8"/>
    <mergeCell ref="A1:B1"/>
    <mergeCell ref="A2:B2"/>
    <mergeCell ref="A3:B3"/>
    <mergeCell ref="A7:B7"/>
  </mergeCells>
  <phoneticPr fontId="0" type="noConversion"/>
  <dataValidations count="1">
    <dataValidation type="whole" allowBlank="1" showInputMessage="1" showErrorMessage="1" sqref="C3:D6 B4:B6 B9:B12 C8:D12 C14:D19 B15:B19">
      <formula1>-9999999999999990</formula1>
      <formula2>99999999999999900000</formula2>
    </dataValidation>
  </dataValidations>
  <pageMargins left="0.75" right="0.75" top="1" bottom="1" header="0.5" footer="0.5"/>
  <pageSetup paperSize="9" orientation="landscape" r:id="rId1"/>
  <headerFooter alignWithMargins="0">
    <oddHeader>&amp;LCOMUNE DI ARMENO - Stampe di Supporto Anno 2014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showGridLines="0" workbookViewId="0">
      <selection sqref="A1:E1"/>
    </sheetView>
  </sheetViews>
  <sheetFormatPr defaultRowHeight="12.75" x14ac:dyDescent="0.2"/>
  <cols>
    <col min="1" max="1" width="13.42578125" customWidth="1"/>
    <col min="2" max="8" width="10.7109375" customWidth="1"/>
  </cols>
  <sheetData>
    <row r="1" spans="1:9" x14ac:dyDescent="0.2">
      <c r="A1" s="136" t="s">
        <v>40</v>
      </c>
      <c r="B1" s="136"/>
      <c r="C1" s="136"/>
      <c r="D1" s="136"/>
      <c r="E1" s="136"/>
      <c r="F1" s="29"/>
      <c r="G1" s="29"/>
      <c r="H1" s="29"/>
      <c r="I1" s="29"/>
    </row>
    <row r="2" spans="1:9" x14ac:dyDescent="0.2">
      <c r="A2" s="29"/>
      <c r="B2" s="29"/>
      <c r="C2" s="29"/>
      <c r="D2" s="29"/>
      <c r="E2" s="29"/>
      <c r="F2" s="29"/>
      <c r="G2" s="29"/>
      <c r="H2" s="29"/>
      <c r="I2" s="29"/>
    </row>
    <row r="3" spans="1:9" x14ac:dyDescent="0.2">
      <c r="A3" s="122" t="s">
        <v>201</v>
      </c>
      <c r="B3" s="123"/>
      <c r="C3" s="123"/>
      <c r="D3" s="123"/>
      <c r="E3" s="123"/>
      <c r="F3" s="123"/>
      <c r="G3" s="123"/>
      <c r="H3" s="123"/>
      <c r="I3" s="124"/>
    </row>
    <row r="4" spans="1:9" ht="43.5" customHeight="1" x14ac:dyDescent="0.2">
      <c r="A4" s="140"/>
      <c r="B4" s="140"/>
      <c r="C4" s="140"/>
      <c r="D4" s="135" t="s">
        <v>42</v>
      </c>
      <c r="E4" s="135"/>
      <c r="F4" s="135" t="s">
        <v>117</v>
      </c>
      <c r="G4" s="135"/>
      <c r="H4" s="134" t="s">
        <v>118</v>
      </c>
      <c r="I4" s="135"/>
    </row>
    <row r="5" spans="1:9" ht="24" customHeight="1" x14ac:dyDescent="0.2">
      <c r="A5" s="137" t="s">
        <v>202</v>
      </c>
      <c r="B5" s="138"/>
      <c r="C5" s="139"/>
      <c r="D5" s="117">
        <v>67.5</v>
      </c>
      <c r="E5" s="117"/>
      <c r="F5" s="117">
        <v>9911.77</v>
      </c>
      <c r="G5" s="117"/>
      <c r="H5" s="117">
        <v>516.46</v>
      </c>
      <c r="I5" s="117"/>
    </row>
    <row r="6" spans="1:9" x14ac:dyDescent="0.2">
      <c r="A6" s="122" t="s">
        <v>43</v>
      </c>
      <c r="B6" s="123"/>
      <c r="C6" s="124"/>
      <c r="D6" s="117">
        <v>1866.19</v>
      </c>
      <c r="E6" s="117"/>
      <c r="F6" s="117">
        <v>0.03</v>
      </c>
      <c r="G6" s="117"/>
      <c r="H6" s="117">
        <v>0</v>
      </c>
      <c r="I6" s="117"/>
    </row>
    <row r="7" spans="1:9" x14ac:dyDescent="0.2">
      <c r="A7" s="122" t="s">
        <v>44</v>
      </c>
      <c r="B7" s="123"/>
      <c r="C7" s="124"/>
      <c r="D7" s="117">
        <v>0</v>
      </c>
      <c r="E7" s="117"/>
      <c r="F7" s="117">
        <v>0</v>
      </c>
      <c r="G7" s="117"/>
      <c r="H7" s="117">
        <v>0</v>
      </c>
      <c r="I7" s="117"/>
    </row>
    <row r="8" spans="1:9" x14ac:dyDescent="0.2">
      <c r="A8" s="122" t="s">
        <v>45</v>
      </c>
      <c r="B8" s="123"/>
      <c r="C8" s="124"/>
      <c r="D8" s="117">
        <v>0</v>
      </c>
      <c r="E8" s="117"/>
      <c r="F8" s="117">
        <v>9911.74</v>
      </c>
      <c r="G8" s="117"/>
      <c r="H8" s="117">
        <v>516.46</v>
      </c>
      <c r="I8" s="117"/>
    </row>
    <row r="9" spans="1:9" ht="30.75" customHeight="1" x14ac:dyDescent="0.2">
      <c r="A9" s="29"/>
      <c r="B9" s="29"/>
      <c r="C9" s="29"/>
      <c r="D9" s="29"/>
      <c r="E9" s="29"/>
      <c r="F9" s="29"/>
      <c r="G9" s="29"/>
      <c r="H9" s="29"/>
      <c r="I9" s="29"/>
    </row>
    <row r="10" spans="1:9" x14ac:dyDescent="0.2">
      <c r="A10" s="125" t="s">
        <v>46</v>
      </c>
      <c r="B10" s="126"/>
      <c r="C10" s="126"/>
      <c r="D10" s="126"/>
      <c r="E10" s="127"/>
      <c r="F10" s="29"/>
      <c r="G10" s="29"/>
      <c r="H10" s="29"/>
      <c r="I10" s="29"/>
    </row>
    <row r="11" spans="1:9" ht="12.75" customHeight="1" x14ac:dyDescent="0.2">
      <c r="A11" s="128"/>
      <c r="B11" s="129"/>
      <c r="C11" s="129"/>
      <c r="D11" s="129"/>
      <c r="E11" s="130"/>
      <c r="F11" s="29"/>
      <c r="G11" s="29"/>
      <c r="H11" s="29"/>
      <c r="I11" s="29"/>
    </row>
    <row r="12" spans="1:9" x14ac:dyDescent="0.2">
      <c r="A12" s="133" t="s">
        <v>47</v>
      </c>
      <c r="B12" s="133"/>
      <c r="C12" s="133"/>
      <c r="D12" s="118"/>
      <c r="E12" s="118"/>
      <c r="F12" s="29"/>
      <c r="G12" s="29"/>
      <c r="H12" s="29"/>
      <c r="I12" s="29"/>
    </row>
    <row r="13" spans="1:9" ht="12.75" customHeight="1" x14ac:dyDescent="0.2">
      <c r="A13" s="132" t="s">
        <v>138</v>
      </c>
      <c r="B13" s="132"/>
      <c r="C13" s="132"/>
      <c r="D13" s="117">
        <v>13234.05</v>
      </c>
      <c r="E13" s="117"/>
      <c r="F13" s="29"/>
      <c r="G13" s="29"/>
      <c r="H13" s="29"/>
      <c r="I13" s="29"/>
    </row>
    <row r="14" spans="1:9" ht="12.75" customHeight="1" x14ac:dyDescent="0.2">
      <c r="A14" s="132" t="s">
        <v>139</v>
      </c>
      <c r="B14" s="132"/>
      <c r="C14" s="132"/>
      <c r="D14" s="117"/>
      <c r="E14" s="117"/>
      <c r="F14" s="29"/>
      <c r="G14" s="29"/>
      <c r="H14" s="29"/>
      <c r="I14" s="29"/>
    </row>
    <row r="15" spans="1:9" x14ac:dyDescent="0.2">
      <c r="A15" s="142" t="s">
        <v>179</v>
      </c>
      <c r="B15" s="142"/>
      <c r="C15" s="142"/>
      <c r="D15" s="117"/>
      <c r="E15" s="117"/>
      <c r="F15" s="29"/>
      <c r="G15" s="29"/>
      <c r="H15" s="29"/>
      <c r="I15" s="29"/>
    </row>
    <row r="16" spans="1:9" x14ac:dyDescent="0.2">
      <c r="A16" s="142" t="s">
        <v>178</v>
      </c>
      <c r="B16" s="142"/>
      <c r="C16" s="142"/>
      <c r="D16" s="117">
        <v>491498.18</v>
      </c>
      <c r="E16" s="117"/>
      <c r="F16" s="29"/>
      <c r="G16" s="29"/>
      <c r="H16" s="29"/>
      <c r="I16" s="29"/>
    </row>
    <row r="17" spans="1:9" x14ac:dyDescent="0.2">
      <c r="A17" s="142" t="s">
        <v>48</v>
      </c>
      <c r="B17" s="142"/>
      <c r="C17" s="142"/>
      <c r="D17" s="117">
        <v>0</v>
      </c>
      <c r="E17" s="117"/>
      <c r="F17" s="29"/>
      <c r="G17" s="29"/>
      <c r="H17" s="29"/>
      <c r="I17" s="29"/>
    </row>
    <row r="18" spans="1:9" x14ac:dyDescent="0.2">
      <c r="A18" s="122" t="s">
        <v>49</v>
      </c>
      <c r="B18" s="123"/>
      <c r="C18" s="124"/>
      <c r="D18" s="141">
        <f>SUM(D13:E17)</f>
        <v>504732.23</v>
      </c>
      <c r="E18" s="141"/>
      <c r="F18" s="29"/>
      <c r="G18" s="29"/>
      <c r="H18" s="29"/>
      <c r="I18" s="29"/>
    </row>
    <row r="19" spans="1:9" ht="24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</row>
    <row r="20" spans="1:9" x14ac:dyDescent="0.2">
      <c r="A20" s="131" t="s">
        <v>140</v>
      </c>
      <c r="B20" s="126"/>
      <c r="C20" s="126"/>
      <c r="D20" s="126"/>
      <c r="E20" s="127"/>
      <c r="F20" s="39"/>
      <c r="G20" s="39"/>
      <c r="H20" s="39"/>
      <c r="I20" s="29"/>
    </row>
    <row r="21" spans="1:9" ht="12.75" customHeight="1" x14ac:dyDescent="0.2">
      <c r="A21" s="128"/>
      <c r="B21" s="129"/>
      <c r="C21" s="129"/>
      <c r="D21" s="129"/>
      <c r="E21" s="130"/>
      <c r="F21" s="29"/>
      <c r="G21" s="29"/>
      <c r="H21" s="29"/>
      <c r="I21" s="29"/>
    </row>
    <row r="22" spans="1:9" ht="24" customHeight="1" x14ac:dyDescent="0.2">
      <c r="A22" s="137" t="s">
        <v>50</v>
      </c>
      <c r="B22" s="138"/>
      <c r="C22" s="139"/>
      <c r="D22" s="118"/>
      <c r="E22" s="118"/>
      <c r="F22" s="29"/>
      <c r="G22" s="29"/>
      <c r="H22" s="29"/>
      <c r="I22" s="29"/>
    </row>
    <row r="23" spans="1:9" ht="12.75" customHeight="1" x14ac:dyDescent="0.2">
      <c r="A23" s="119" t="s">
        <v>138</v>
      </c>
      <c r="B23" s="120"/>
      <c r="C23" s="121"/>
      <c r="D23" s="117">
        <v>76525.820000000007</v>
      </c>
      <c r="E23" s="117"/>
      <c r="F23" s="29"/>
      <c r="G23" s="29"/>
      <c r="H23" s="29"/>
      <c r="I23" s="29"/>
    </row>
    <row r="24" spans="1:9" ht="12.75" customHeight="1" x14ac:dyDescent="0.2">
      <c r="A24" s="119" t="s">
        <v>139</v>
      </c>
      <c r="B24" s="120"/>
      <c r="C24" s="121"/>
      <c r="D24" s="117"/>
      <c r="E24" s="117"/>
      <c r="F24" s="29"/>
      <c r="G24" s="29"/>
      <c r="H24" s="29"/>
      <c r="I24" s="29"/>
    </row>
    <row r="25" spans="1:9" ht="12.75" customHeight="1" x14ac:dyDescent="0.2">
      <c r="A25" s="119" t="s">
        <v>179</v>
      </c>
      <c r="B25" s="120"/>
      <c r="C25" s="121"/>
      <c r="D25" s="117"/>
      <c r="E25" s="117"/>
      <c r="F25" s="29"/>
      <c r="G25" s="29"/>
      <c r="H25" s="29"/>
      <c r="I25" s="29"/>
    </row>
    <row r="26" spans="1:9" x14ac:dyDescent="0.2">
      <c r="A26" s="147" t="s">
        <v>178</v>
      </c>
      <c r="B26" s="148"/>
      <c r="C26" s="149"/>
      <c r="D26" s="117">
        <v>1563221.45</v>
      </c>
      <c r="E26" s="117"/>
      <c r="F26" s="29"/>
      <c r="G26" s="29"/>
      <c r="H26" s="29"/>
      <c r="I26" s="29"/>
    </row>
    <row r="27" spans="1:9" x14ac:dyDescent="0.2">
      <c r="A27" s="147" t="s">
        <v>48</v>
      </c>
      <c r="B27" s="148"/>
      <c r="C27" s="149"/>
      <c r="D27" s="117">
        <v>0</v>
      </c>
      <c r="E27" s="117"/>
      <c r="F27" s="29"/>
      <c r="G27" s="29"/>
      <c r="H27" s="29"/>
      <c r="I27" s="29"/>
    </row>
    <row r="28" spans="1:9" x14ac:dyDescent="0.2">
      <c r="A28" s="122" t="s">
        <v>51</v>
      </c>
      <c r="B28" s="123"/>
      <c r="C28" s="124"/>
      <c r="D28" s="141">
        <f>SUM(D23:E27)</f>
        <v>1639747.27</v>
      </c>
      <c r="E28" s="141"/>
      <c r="F28" s="29"/>
      <c r="G28" s="29"/>
      <c r="H28" s="29"/>
      <c r="I28" s="29"/>
    </row>
    <row r="29" spans="1:9" ht="32.2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</row>
    <row r="30" spans="1:9" x14ac:dyDescent="0.2">
      <c r="A30" s="143" t="s">
        <v>86</v>
      </c>
      <c r="B30" s="144"/>
      <c r="C30" s="144"/>
      <c r="D30" s="144"/>
      <c r="E30" s="144"/>
      <c r="F30" s="145"/>
      <c r="G30" s="145"/>
      <c r="H30" s="146"/>
      <c r="I30" s="29"/>
    </row>
    <row r="31" spans="1:9" ht="25.5" x14ac:dyDescent="0.2">
      <c r="A31" s="72" t="s">
        <v>87</v>
      </c>
      <c r="B31" s="73" t="s">
        <v>88</v>
      </c>
      <c r="C31" s="72">
        <v>2010</v>
      </c>
      <c r="D31" s="72">
        <v>2011</v>
      </c>
      <c r="E31" s="72">
        <v>2012</v>
      </c>
      <c r="F31" s="72">
        <v>2013</v>
      </c>
      <c r="G31" s="72">
        <v>2014</v>
      </c>
      <c r="H31" s="72" t="s">
        <v>89</v>
      </c>
      <c r="I31" s="29"/>
    </row>
    <row r="32" spans="1:9" x14ac:dyDescent="0.2">
      <c r="A32" s="74" t="s">
        <v>90</v>
      </c>
      <c r="B32" s="40">
        <v>0</v>
      </c>
      <c r="C32" s="40">
        <v>11959.97</v>
      </c>
      <c r="D32" s="40">
        <v>10292.64</v>
      </c>
      <c r="E32" s="40">
        <v>20620.009999999998</v>
      </c>
      <c r="F32" s="40">
        <v>122680.07</v>
      </c>
      <c r="G32" s="40">
        <v>249535.47</v>
      </c>
      <c r="H32" s="75">
        <f>SUM(B32:G32)</f>
        <v>415088.16000000003</v>
      </c>
      <c r="I32" s="29"/>
    </row>
    <row r="33" spans="1:9" x14ac:dyDescent="0.2">
      <c r="A33" s="74" t="s">
        <v>182</v>
      </c>
      <c r="B33" s="79"/>
      <c r="C33" s="79"/>
      <c r="D33" s="79"/>
      <c r="E33" s="79"/>
      <c r="F33" s="40"/>
      <c r="G33" s="40"/>
      <c r="H33" s="75">
        <f>SUM(B33:G33)</f>
        <v>0</v>
      </c>
      <c r="I33" s="29" t="s">
        <v>183</v>
      </c>
    </row>
    <row r="34" spans="1:9" x14ac:dyDescent="0.2">
      <c r="A34" s="74" t="s">
        <v>91</v>
      </c>
      <c r="B34" s="40">
        <v>0</v>
      </c>
      <c r="C34" s="40">
        <v>0</v>
      </c>
      <c r="D34" s="40">
        <v>0</v>
      </c>
      <c r="E34" s="40">
        <v>0</v>
      </c>
      <c r="F34" s="40">
        <v>1564.38</v>
      </c>
      <c r="G34" s="40">
        <v>199367.56</v>
      </c>
      <c r="H34" s="75">
        <f t="shared" ref="H34:H41" si="0">SUM(B34:G34)</f>
        <v>200931.94</v>
      </c>
      <c r="I34" s="29"/>
    </row>
    <row r="35" spans="1:9" x14ac:dyDescent="0.2">
      <c r="A35" s="74" t="s">
        <v>92</v>
      </c>
      <c r="B35" s="40">
        <v>9911.74</v>
      </c>
      <c r="C35" s="40">
        <v>1391</v>
      </c>
      <c r="D35" s="40">
        <v>3145.25</v>
      </c>
      <c r="E35" s="40">
        <v>15042.37</v>
      </c>
      <c r="F35" s="40">
        <v>34048.660000000003</v>
      </c>
      <c r="G35" s="40">
        <v>65573.25</v>
      </c>
      <c r="H35" s="75">
        <f t="shared" si="0"/>
        <v>129112.27</v>
      </c>
      <c r="I35" s="29"/>
    </row>
    <row r="36" spans="1:9" ht="36" customHeight="1" x14ac:dyDescent="0.2">
      <c r="A36" s="76" t="s">
        <v>180</v>
      </c>
      <c r="B36" s="75">
        <f>B32+B34+B35</f>
        <v>9911.74</v>
      </c>
      <c r="C36" s="75">
        <f t="shared" ref="C36:H36" si="1">C32+C34+C35</f>
        <v>13350.97</v>
      </c>
      <c r="D36" s="75">
        <f t="shared" si="1"/>
        <v>13437.89</v>
      </c>
      <c r="E36" s="75">
        <f t="shared" si="1"/>
        <v>35662.379999999997</v>
      </c>
      <c r="F36" s="75">
        <f t="shared" si="1"/>
        <v>158293.11000000002</v>
      </c>
      <c r="G36" s="75">
        <f t="shared" si="1"/>
        <v>514476.28</v>
      </c>
      <c r="H36" s="75">
        <f t="shared" si="1"/>
        <v>745132.37000000011</v>
      </c>
      <c r="I36" s="29"/>
    </row>
    <row r="37" spans="1:9" x14ac:dyDescent="0.2">
      <c r="A37" s="74" t="s">
        <v>93</v>
      </c>
      <c r="B37" s="40">
        <v>157291.12</v>
      </c>
      <c r="C37" s="40">
        <v>94977.919999999998</v>
      </c>
      <c r="D37" s="40">
        <v>665950</v>
      </c>
      <c r="E37" s="40">
        <v>94161.63</v>
      </c>
      <c r="F37" s="40">
        <v>0</v>
      </c>
      <c r="G37" s="40">
        <v>185000</v>
      </c>
      <c r="H37" s="75">
        <f t="shared" si="0"/>
        <v>1197380.67</v>
      </c>
      <c r="I37" s="29"/>
    </row>
    <row r="38" spans="1:9" x14ac:dyDescent="0.2">
      <c r="A38" s="74" t="s">
        <v>94</v>
      </c>
      <c r="B38" s="40">
        <v>144070.54999999999</v>
      </c>
      <c r="C38" s="40">
        <v>0</v>
      </c>
      <c r="D38" s="40">
        <v>50000</v>
      </c>
      <c r="E38" s="40">
        <v>35000</v>
      </c>
      <c r="F38" s="40">
        <v>0</v>
      </c>
      <c r="G38" s="40">
        <v>0</v>
      </c>
      <c r="H38" s="75">
        <f t="shared" si="0"/>
        <v>229070.55</v>
      </c>
      <c r="I38" s="29"/>
    </row>
    <row r="39" spans="1:9" ht="35.25" customHeight="1" x14ac:dyDescent="0.2">
      <c r="A39" s="77" t="s">
        <v>181</v>
      </c>
      <c r="B39" s="75">
        <f>B37+B38</f>
        <v>301361.67</v>
      </c>
      <c r="C39" s="75">
        <f t="shared" ref="C39:H39" si="2">C37+C38</f>
        <v>94977.919999999998</v>
      </c>
      <c r="D39" s="75">
        <f t="shared" si="2"/>
        <v>715950</v>
      </c>
      <c r="E39" s="75">
        <f t="shared" si="2"/>
        <v>129161.63</v>
      </c>
      <c r="F39" s="75">
        <f t="shared" si="2"/>
        <v>0</v>
      </c>
      <c r="G39" s="75">
        <f t="shared" si="2"/>
        <v>185000</v>
      </c>
      <c r="H39" s="75">
        <f t="shared" si="2"/>
        <v>1426451.22</v>
      </c>
      <c r="I39" s="29"/>
    </row>
    <row r="40" spans="1:9" x14ac:dyDescent="0.2">
      <c r="A40" s="74" t="s">
        <v>95</v>
      </c>
      <c r="B40" s="40">
        <v>516.46</v>
      </c>
      <c r="C40" s="40">
        <v>0</v>
      </c>
      <c r="D40" s="40">
        <v>1384.7</v>
      </c>
      <c r="E40" s="40">
        <v>301.05</v>
      </c>
      <c r="F40" s="40">
        <v>7634.52</v>
      </c>
      <c r="G40" s="40">
        <v>55022.79</v>
      </c>
      <c r="H40" s="75">
        <f t="shared" si="0"/>
        <v>64859.520000000004</v>
      </c>
      <c r="I40" s="29"/>
    </row>
    <row r="41" spans="1:9" x14ac:dyDescent="0.2">
      <c r="A41" s="78" t="s">
        <v>141</v>
      </c>
      <c r="B41" s="75">
        <f t="shared" ref="B41:G41" si="3">B32+B34+B35+B37+B38+B40</f>
        <v>311789.87</v>
      </c>
      <c r="C41" s="75">
        <f t="shared" si="3"/>
        <v>108328.89</v>
      </c>
      <c r="D41" s="75">
        <f t="shared" si="3"/>
        <v>730772.59</v>
      </c>
      <c r="E41" s="75">
        <f t="shared" si="3"/>
        <v>165125.06</v>
      </c>
      <c r="F41" s="75">
        <f t="shared" si="3"/>
        <v>165927.63</v>
      </c>
      <c r="G41" s="75">
        <f t="shared" si="3"/>
        <v>754499.07000000007</v>
      </c>
      <c r="H41" s="75">
        <f t="shared" si="0"/>
        <v>2236443.1100000003</v>
      </c>
      <c r="I41" s="29"/>
    </row>
    <row r="42" spans="1:9" x14ac:dyDescent="0.2">
      <c r="A42" s="74" t="s">
        <v>96</v>
      </c>
      <c r="B42" s="40">
        <v>41590.879999999997</v>
      </c>
      <c r="C42" s="40">
        <v>11423.26</v>
      </c>
      <c r="D42" s="40">
        <v>5638.03</v>
      </c>
      <c r="E42" s="40">
        <v>37742.050000000003</v>
      </c>
      <c r="F42" s="40">
        <v>90074.71</v>
      </c>
      <c r="G42" s="40">
        <v>342531.49</v>
      </c>
      <c r="H42" s="75">
        <f>SUM(B42:G42)</f>
        <v>529000.41999999993</v>
      </c>
      <c r="I42" s="29"/>
    </row>
    <row r="43" spans="1:9" x14ac:dyDescent="0.2">
      <c r="A43" s="74" t="s">
        <v>97</v>
      </c>
      <c r="B43" s="40">
        <v>214056.47</v>
      </c>
      <c r="C43" s="40">
        <v>35947.25</v>
      </c>
      <c r="D43" s="40">
        <v>38074.910000000003</v>
      </c>
      <c r="E43" s="40">
        <v>201672.24</v>
      </c>
      <c r="F43" s="40">
        <v>35022.6</v>
      </c>
      <c r="G43" s="40">
        <v>224072.22</v>
      </c>
      <c r="H43" s="75">
        <f>SUM(B43:G43)</f>
        <v>748845.69</v>
      </c>
      <c r="I43" s="29"/>
    </row>
    <row r="44" spans="1:9" x14ac:dyDescent="0.2">
      <c r="A44" s="74" t="s">
        <v>98</v>
      </c>
      <c r="B44" s="40">
        <v>0</v>
      </c>
      <c r="C44" s="40">
        <v>0</v>
      </c>
      <c r="D44" s="40">
        <v>0</v>
      </c>
      <c r="E44" s="40">
        <v>0</v>
      </c>
      <c r="F44" s="40">
        <v>0</v>
      </c>
      <c r="G44" s="40">
        <v>0</v>
      </c>
      <c r="H44" s="75">
        <f>SUM(B44:G44)</f>
        <v>0</v>
      </c>
      <c r="I44" s="29"/>
    </row>
    <row r="45" spans="1:9" x14ac:dyDescent="0.2">
      <c r="A45" s="74" t="s">
        <v>99</v>
      </c>
      <c r="B45" s="40">
        <v>21536.57</v>
      </c>
      <c r="C45" s="40">
        <v>668.23</v>
      </c>
      <c r="D45" s="40">
        <v>2126.46</v>
      </c>
      <c r="E45" s="40">
        <v>400</v>
      </c>
      <c r="F45" s="40">
        <v>8727.58</v>
      </c>
      <c r="G45" s="40">
        <v>66828.570000000007</v>
      </c>
      <c r="H45" s="75">
        <f>SUM(B45:G45)</f>
        <v>100287.41</v>
      </c>
      <c r="I45" s="29"/>
    </row>
    <row r="46" spans="1:9" x14ac:dyDescent="0.2">
      <c r="A46" s="78" t="s">
        <v>142</v>
      </c>
      <c r="B46" s="75">
        <f t="shared" ref="B46:G46" si="4">B42+B43+B44+B45</f>
        <v>277183.92</v>
      </c>
      <c r="C46" s="75">
        <f t="shared" si="4"/>
        <v>48038.740000000005</v>
      </c>
      <c r="D46" s="75">
        <f t="shared" si="4"/>
        <v>45839.4</v>
      </c>
      <c r="E46" s="75">
        <f t="shared" si="4"/>
        <v>239814.28999999998</v>
      </c>
      <c r="F46" s="75">
        <f t="shared" si="4"/>
        <v>133824.88999999998</v>
      </c>
      <c r="G46" s="75">
        <f t="shared" si="4"/>
        <v>633432.28</v>
      </c>
      <c r="H46" s="75">
        <f>SUM(B46:G46)</f>
        <v>1378133.52</v>
      </c>
      <c r="I46" s="29"/>
    </row>
    <row r="47" spans="1:9" ht="50.2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</row>
    <row r="48" spans="1:9" x14ac:dyDescent="0.2">
      <c r="A48" s="143" t="s">
        <v>190</v>
      </c>
      <c r="B48" s="144"/>
      <c r="C48" s="144"/>
      <c r="D48" s="144"/>
      <c r="E48" s="144"/>
      <c r="F48" s="145"/>
      <c r="G48" s="145"/>
      <c r="H48" s="146"/>
      <c r="I48" s="29"/>
    </row>
    <row r="49" spans="1:9" ht="25.5" x14ac:dyDescent="0.2">
      <c r="A49" s="73" t="s">
        <v>190</v>
      </c>
      <c r="B49" s="73" t="s">
        <v>88</v>
      </c>
      <c r="C49" s="72">
        <v>2010</v>
      </c>
      <c r="D49" s="72">
        <v>2011</v>
      </c>
      <c r="E49" s="72">
        <v>2012</v>
      </c>
      <c r="F49" s="72">
        <v>2013</v>
      </c>
      <c r="G49" s="72">
        <v>2014</v>
      </c>
      <c r="H49" s="72" t="s">
        <v>89</v>
      </c>
      <c r="I49" s="29"/>
    </row>
    <row r="50" spans="1:9" ht="48" customHeight="1" x14ac:dyDescent="0.2">
      <c r="A50" s="88" t="s">
        <v>191</v>
      </c>
      <c r="B50" s="40">
        <v>0</v>
      </c>
      <c r="C50" s="40">
        <v>0</v>
      </c>
      <c r="D50" s="40">
        <v>0</v>
      </c>
      <c r="E50" s="40">
        <v>0</v>
      </c>
      <c r="F50" s="40">
        <v>0</v>
      </c>
      <c r="G50" s="40">
        <v>1088.49</v>
      </c>
      <c r="H50" s="75">
        <f>SUM(B50:G50)</f>
        <v>1088.49</v>
      </c>
      <c r="I50" s="29"/>
    </row>
    <row r="51" spans="1:9" ht="48" customHeight="1" x14ac:dyDescent="0.2">
      <c r="A51" s="88" t="s">
        <v>192</v>
      </c>
      <c r="B51" s="40">
        <v>0</v>
      </c>
      <c r="C51" s="40">
        <v>0</v>
      </c>
      <c r="D51" s="40">
        <v>0</v>
      </c>
      <c r="E51" s="40">
        <v>0</v>
      </c>
      <c r="F51" s="40">
        <v>0</v>
      </c>
      <c r="G51" s="40">
        <v>1194</v>
      </c>
      <c r="H51" s="75">
        <f>SUM(B51:G51)</f>
        <v>1194</v>
      </c>
      <c r="I51" s="29"/>
    </row>
    <row r="52" spans="1:9" x14ac:dyDescent="0.2">
      <c r="A52" s="29"/>
      <c r="B52" s="29"/>
      <c r="C52" s="29"/>
      <c r="D52" s="29"/>
      <c r="E52" s="29"/>
      <c r="F52" s="29"/>
      <c r="G52" s="29"/>
      <c r="H52" s="29"/>
      <c r="I52" s="29"/>
    </row>
    <row r="53" spans="1:9" x14ac:dyDescent="0.2">
      <c r="A53" s="143" t="s">
        <v>193</v>
      </c>
      <c r="B53" s="144"/>
      <c r="C53" s="144"/>
      <c r="D53" s="144"/>
      <c r="E53" s="144"/>
      <c r="F53" s="145"/>
      <c r="G53" s="145"/>
      <c r="H53" s="146"/>
      <c r="I53" s="29"/>
    </row>
    <row r="54" spans="1:9" ht="25.5" x14ac:dyDescent="0.2">
      <c r="A54" s="73" t="s">
        <v>193</v>
      </c>
      <c r="B54" s="73" t="s">
        <v>88</v>
      </c>
      <c r="C54" s="72">
        <v>2010</v>
      </c>
      <c r="D54" s="72">
        <v>2011</v>
      </c>
      <c r="E54" s="72">
        <v>2012</v>
      </c>
      <c r="F54" s="72">
        <v>2013</v>
      </c>
      <c r="G54" s="72">
        <v>2014</v>
      </c>
      <c r="H54" s="72" t="s">
        <v>89</v>
      </c>
      <c r="I54" s="29"/>
    </row>
    <row r="55" spans="1:9" ht="38.25" customHeight="1" x14ac:dyDescent="0.2">
      <c r="A55" s="88" t="s">
        <v>194</v>
      </c>
      <c r="B55" s="40">
        <v>0</v>
      </c>
      <c r="C55" s="40">
        <v>0</v>
      </c>
      <c r="D55" s="40">
        <v>0</v>
      </c>
      <c r="E55" s="40">
        <v>0</v>
      </c>
      <c r="F55" s="40">
        <v>0</v>
      </c>
      <c r="G55" s="40">
        <v>0</v>
      </c>
      <c r="H55" s="75">
        <f>SUM(B55:G55)</f>
        <v>0</v>
      </c>
      <c r="I55" s="29"/>
    </row>
    <row r="56" spans="1:9" ht="38.25" customHeight="1" x14ac:dyDescent="0.2">
      <c r="A56" s="88" t="s">
        <v>195</v>
      </c>
      <c r="B56" s="40">
        <v>0</v>
      </c>
      <c r="C56" s="40">
        <v>82477.919999999998</v>
      </c>
      <c r="D56" s="40">
        <v>637500</v>
      </c>
      <c r="E56" s="40">
        <v>94161.63</v>
      </c>
      <c r="F56" s="40">
        <v>0</v>
      </c>
      <c r="G56" s="40">
        <v>140000</v>
      </c>
      <c r="H56" s="75">
        <f>SUM(B56:G56)</f>
        <v>954139.55</v>
      </c>
      <c r="I56" s="29"/>
    </row>
    <row r="57" spans="1:9" x14ac:dyDescent="0.2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2">
      <c r="A58" s="29"/>
      <c r="B58" s="29"/>
      <c r="C58" s="29"/>
      <c r="D58" s="29"/>
      <c r="E58" s="29"/>
      <c r="F58" s="29"/>
      <c r="G58" s="29"/>
      <c r="H58" s="29"/>
      <c r="I58" s="29"/>
    </row>
    <row r="59" spans="1:9" x14ac:dyDescent="0.2">
      <c r="A59" s="29"/>
      <c r="B59" s="29"/>
      <c r="C59" s="29"/>
      <c r="D59" s="29"/>
      <c r="E59" s="29"/>
      <c r="F59" s="29"/>
      <c r="G59" s="29"/>
      <c r="H59" s="29"/>
      <c r="I59" s="29"/>
    </row>
    <row r="60" spans="1:9" x14ac:dyDescent="0.2">
      <c r="A60" s="29"/>
      <c r="B60" s="29"/>
      <c r="C60" s="29"/>
      <c r="D60" s="29"/>
      <c r="E60" s="29"/>
      <c r="F60" s="29"/>
      <c r="G60" s="29"/>
      <c r="H60" s="29"/>
      <c r="I60" s="29"/>
    </row>
    <row r="61" spans="1:9" x14ac:dyDescent="0.2">
      <c r="A61" s="29"/>
      <c r="B61" s="29"/>
      <c r="C61" s="29"/>
      <c r="D61" s="29"/>
      <c r="E61" s="29"/>
      <c r="F61" s="29"/>
      <c r="G61" s="29"/>
      <c r="H61" s="29"/>
      <c r="I61" s="29"/>
    </row>
    <row r="62" spans="1:9" x14ac:dyDescent="0.2">
      <c r="A62" s="29"/>
      <c r="B62" s="29"/>
      <c r="C62" s="29"/>
      <c r="D62" s="29"/>
      <c r="E62" s="29"/>
      <c r="F62" s="29"/>
      <c r="G62" s="29"/>
      <c r="H62" s="29"/>
      <c r="I62" s="29"/>
    </row>
    <row r="63" spans="1:9" x14ac:dyDescent="0.2">
      <c r="A63" s="29"/>
      <c r="B63" s="29"/>
      <c r="C63" s="29"/>
      <c r="D63" s="29"/>
      <c r="E63" s="29"/>
      <c r="F63" s="29"/>
      <c r="G63" s="29"/>
      <c r="H63" s="29"/>
      <c r="I63" s="29"/>
    </row>
    <row r="64" spans="1:9" x14ac:dyDescent="0.2">
      <c r="A64" s="29"/>
      <c r="B64" s="29"/>
      <c r="C64" s="29"/>
      <c r="D64" s="29"/>
      <c r="E64" s="29"/>
      <c r="F64" s="29"/>
      <c r="G64" s="29"/>
      <c r="H64" s="29"/>
      <c r="I64" s="29"/>
    </row>
    <row r="65" spans="1:9" x14ac:dyDescent="0.2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2">
      <c r="A66" s="29"/>
      <c r="B66" s="29"/>
      <c r="C66" s="29"/>
      <c r="D66" s="29"/>
      <c r="E66" s="29"/>
      <c r="F66" s="29"/>
      <c r="G66" s="29"/>
      <c r="H66" s="29"/>
      <c r="I66" s="29"/>
    </row>
    <row r="67" spans="1:9" x14ac:dyDescent="0.2">
      <c r="A67" s="29"/>
      <c r="B67" s="29"/>
      <c r="C67" s="29"/>
      <c r="D67" s="29"/>
      <c r="E67" s="29"/>
      <c r="F67" s="29"/>
      <c r="G67" s="29"/>
      <c r="H67" s="29"/>
      <c r="I67" s="29"/>
    </row>
    <row r="68" spans="1:9" x14ac:dyDescent="0.2">
      <c r="A68" s="29"/>
      <c r="B68" s="29"/>
      <c r="C68" s="29"/>
      <c r="D68" s="29"/>
      <c r="E68" s="29"/>
      <c r="F68" s="29"/>
      <c r="G68" s="29"/>
      <c r="H68" s="29"/>
      <c r="I68" s="29"/>
    </row>
    <row r="69" spans="1:9" x14ac:dyDescent="0.2">
      <c r="A69" s="29"/>
      <c r="B69" s="29"/>
      <c r="C69" s="29"/>
      <c r="D69" s="29"/>
      <c r="E69" s="29"/>
      <c r="F69" s="29"/>
      <c r="G69" s="29"/>
      <c r="H69" s="29"/>
      <c r="I69" s="29"/>
    </row>
    <row r="70" spans="1:9" x14ac:dyDescent="0.2">
      <c r="A70" s="29"/>
      <c r="B70" s="29"/>
      <c r="C70" s="29"/>
      <c r="D70" s="29"/>
      <c r="E70" s="29"/>
      <c r="F70" s="29"/>
      <c r="G70" s="29"/>
      <c r="H70" s="29"/>
      <c r="I70" s="29"/>
    </row>
    <row r="71" spans="1:9" x14ac:dyDescent="0.2">
      <c r="A71" s="29"/>
      <c r="B71" s="29"/>
      <c r="C71" s="29"/>
      <c r="D71" s="29"/>
      <c r="E71" s="29"/>
      <c r="F71" s="29"/>
      <c r="G71" s="29"/>
      <c r="H71" s="29"/>
      <c r="I71" s="29"/>
    </row>
    <row r="72" spans="1:9" x14ac:dyDescent="0.2">
      <c r="A72" s="29"/>
      <c r="B72" s="29"/>
      <c r="C72" s="29"/>
      <c r="D72" s="29"/>
      <c r="E72" s="29"/>
      <c r="F72" s="29"/>
      <c r="G72" s="29"/>
      <c r="H72" s="29"/>
      <c r="I72" s="29"/>
    </row>
    <row r="73" spans="1:9" x14ac:dyDescent="0.2">
      <c r="A73" s="29"/>
      <c r="B73" s="29"/>
      <c r="C73" s="29"/>
      <c r="D73" s="29"/>
      <c r="E73" s="29"/>
      <c r="F73" s="29"/>
      <c r="G73" s="29"/>
      <c r="H73" s="29"/>
      <c r="I73" s="29"/>
    </row>
    <row r="74" spans="1:9" x14ac:dyDescent="0.2">
      <c r="A74" s="29"/>
      <c r="B74" s="29"/>
      <c r="C74" s="29"/>
      <c r="D74" s="29"/>
      <c r="E74" s="29"/>
      <c r="F74" s="29"/>
      <c r="G74" s="29"/>
      <c r="H74" s="29"/>
      <c r="I74" s="29"/>
    </row>
    <row r="75" spans="1:9" x14ac:dyDescent="0.2">
      <c r="A75" s="29"/>
      <c r="B75" s="29"/>
      <c r="C75" s="29"/>
      <c r="D75" s="29"/>
      <c r="E75" s="29"/>
      <c r="F75" s="29"/>
      <c r="G75" s="29"/>
      <c r="H75" s="29"/>
      <c r="I75" s="29"/>
    </row>
    <row r="76" spans="1:9" x14ac:dyDescent="0.2">
      <c r="A76" s="29"/>
      <c r="B76" s="29"/>
      <c r="C76" s="29"/>
      <c r="D76" s="29"/>
      <c r="E76" s="29"/>
      <c r="F76" s="29"/>
      <c r="G76" s="29"/>
      <c r="H76" s="29"/>
      <c r="I76" s="29"/>
    </row>
    <row r="77" spans="1:9" x14ac:dyDescent="0.2">
      <c r="A77" s="29"/>
      <c r="B77" s="29"/>
      <c r="C77" s="29"/>
      <c r="D77" s="29"/>
      <c r="E77" s="29"/>
      <c r="F77" s="29"/>
      <c r="G77" s="29"/>
      <c r="H77" s="29"/>
      <c r="I77" s="29"/>
    </row>
    <row r="78" spans="1:9" x14ac:dyDescent="0.2">
      <c r="A78" s="29"/>
      <c r="B78" s="29"/>
      <c r="C78" s="29"/>
      <c r="D78" s="29"/>
      <c r="E78" s="29"/>
      <c r="F78" s="29"/>
      <c r="G78" s="29"/>
      <c r="H78" s="29"/>
      <c r="I78" s="29"/>
    </row>
    <row r="79" spans="1:9" x14ac:dyDescent="0.2">
      <c r="A79" s="29"/>
      <c r="B79" s="29"/>
      <c r="C79" s="29"/>
      <c r="D79" s="29"/>
      <c r="E79" s="29"/>
      <c r="F79" s="29"/>
      <c r="G79" s="29"/>
      <c r="H79" s="29"/>
      <c r="I79" s="29"/>
    </row>
    <row r="80" spans="1:9" x14ac:dyDescent="0.2">
      <c r="A80" s="29"/>
      <c r="B80" s="29"/>
      <c r="C80" s="29"/>
      <c r="D80" s="29"/>
      <c r="E80" s="29"/>
      <c r="F80" s="29"/>
      <c r="G80" s="29"/>
      <c r="H80" s="29"/>
      <c r="I80" s="29"/>
    </row>
    <row r="81" spans="1:9" x14ac:dyDescent="0.2">
      <c r="A81" s="29"/>
      <c r="B81" s="29"/>
      <c r="C81" s="29"/>
      <c r="D81" s="29"/>
      <c r="E81" s="29"/>
      <c r="F81" s="29"/>
      <c r="G81" s="29"/>
      <c r="H81" s="29"/>
      <c r="I81" s="29"/>
    </row>
    <row r="82" spans="1:9" x14ac:dyDescent="0.2">
      <c r="A82" s="29"/>
      <c r="B82" s="29"/>
      <c r="C82" s="29"/>
      <c r="D82" s="29"/>
      <c r="E82" s="29"/>
      <c r="F82" s="29"/>
      <c r="G82" s="29"/>
      <c r="H82" s="29"/>
      <c r="I82" s="29"/>
    </row>
    <row r="83" spans="1:9" x14ac:dyDescent="0.2">
      <c r="A83" s="29"/>
      <c r="B83" s="29"/>
      <c r="C83" s="29"/>
      <c r="D83" s="29"/>
      <c r="E83" s="29"/>
      <c r="F83" s="29"/>
      <c r="G83" s="29"/>
      <c r="H83" s="29"/>
      <c r="I83" s="29"/>
    </row>
    <row r="84" spans="1:9" x14ac:dyDescent="0.2">
      <c r="A84" s="29"/>
      <c r="B84" s="29"/>
      <c r="C84" s="29"/>
      <c r="D84" s="29"/>
      <c r="E84" s="29"/>
      <c r="F84" s="29"/>
      <c r="G84" s="29"/>
      <c r="H84" s="29"/>
      <c r="I84" s="29"/>
    </row>
    <row r="85" spans="1:9" x14ac:dyDescent="0.2">
      <c r="A85" s="29"/>
      <c r="B85" s="29"/>
      <c r="C85" s="29"/>
      <c r="D85" s="29"/>
      <c r="E85" s="29"/>
      <c r="F85" s="29"/>
      <c r="G85" s="29"/>
      <c r="H85" s="29"/>
      <c r="I85" s="29"/>
    </row>
    <row r="86" spans="1:9" x14ac:dyDescent="0.2">
      <c r="A86" s="29"/>
      <c r="B86" s="29"/>
      <c r="C86" s="29"/>
      <c r="D86" s="29"/>
      <c r="E86" s="29"/>
      <c r="F86" s="29"/>
      <c r="G86" s="29"/>
      <c r="H86" s="29"/>
      <c r="I86" s="29"/>
    </row>
    <row r="87" spans="1:9" x14ac:dyDescent="0.2">
      <c r="A87" s="29"/>
      <c r="B87" s="29"/>
      <c r="C87" s="29"/>
      <c r="D87" s="29"/>
      <c r="E87" s="29"/>
      <c r="F87" s="29"/>
      <c r="G87" s="29"/>
      <c r="H87" s="29"/>
      <c r="I87" s="29"/>
    </row>
    <row r="88" spans="1:9" x14ac:dyDescent="0.2">
      <c r="A88" s="29"/>
      <c r="B88" s="29"/>
      <c r="C88" s="29"/>
      <c r="D88" s="29"/>
      <c r="E88" s="29"/>
      <c r="F88" s="29"/>
      <c r="G88" s="29"/>
      <c r="H88" s="29"/>
      <c r="I88" s="29"/>
    </row>
    <row r="89" spans="1:9" x14ac:dyDescent="0.2">
      <c r="A89" s="29"/>
      <c r="B89" s="29"/>
      <c r="C89" s="29"/>
      <c r="D89" s="29"/>
      <c r="E89" s="29"/>
      <c r="F89" s="29"/>
      <c r="G89" s="29"/>
      <c r="H89" s="29"/>
      <c r="I89" s="29"/>
    </row>
    <row r="90" spans="1:9" x14ac:dyDescent="0.2">
      <c r="A90" s="29"/>
      <c r="B90" s="29"/>
      <c r="C90" s="29"/>
      <c r="D90" s="29"/>
      <c r="E90" s="29"/>
      <c r="F90" s="29"/>
      <c r="G90" s="29"/>
      <c r="H90" s="29"/>
      <c r="I90" s="29"/>
    </row>
    <row r="91" spans="1:9" x14ac:dyDescent="0.2">
      <c r="A91" s="29"/>
      <c r="B91" s="29"/>
      <c r="C91" s="29"/>
      <c r="D91" s="29"/>
      <c r="E91" s="29"/>
      <c r="F91" s="29"/>
      <c r="G91" s="29"/>
      <c r="H91" s="29"/>
      <c r="I91" s="29"/>
    </row>
    <row r="92" spans="1:9" x14ac:dyDescent="0.2">
      <c r="A92" s="29"/>
      <c r="B92" s="29"/>
      <c r="C92" s="29"/>
      <c r="D92" s="29"/>
      <c r="E92" s="29"/>
      <c r="F92" s="29"/>
      <c r="G92" s="29"/>
      <c r="H92" s="29"/>
      <c r="I92" s="29"/>
    </row>
    <row r="93" spans="1:9" x14ac:dyDescent="0.2">
      <c r="A93" s="29"/>
      <c r="B93" s="29"/>
      <c r="C93" s="29"/>
      <c r="D93" s="29"/>
      <c r="E93" s="29"/>
      <c r="F93" s="29"/>
      <c r="G93" s="29"/>
      <c r="H93" s="29"/>
      <c r="I93" s="29"/>
    </row>
    <row r="94" spans="1:9" x14ac:dyDescent="0.2">
      <c r="A94" s="29"/>
      <c r="B94" s="29"/>
      <c r="C94" s="29"/>
      <c r="D94" s="29"/>
      <c r="E94" s="29"/>
      <c r="F94" s="29"/>
      <c r="G94" s="29"/>
      <c r="H94" s="29"/>
      <c r="I94" s="29"/>
    </row>
    <row r="95" spans="1:9" x14ac:dyDescent="0.2">
      <c r="A95" s="29"/>
      <c r="B95" s="29"/>
      <c r="C95" s="29"/>
      <c r="D95" s="29"/>
      <c r="E95" s="29"/>
      <c r="F95" s="29"/>
      <c r="G95" s="29"/>
      <c r="H95" s="29"/>
      <c r="I95" s="29"/>
    </row>
    <row r="96" spans="1:9" x14ac:dyDescent="0.2">
      <c r="A96" s="29"/>
      <c r="B96" s="29"/>
      <c r="C96" s="29"/>
      <c r="D96" s="29"/>
      <c r="E96" s="29"/>
      <c r="F96" s="29"/>
      <c r="G96" s="29"/>
      <c r="H96" s="29"/>
      <c r="I96" s="29"/>
    </row>
    <row r="97" spans="1:9" x14ac:dyDescent="0.2">
      <c r="A97" s="29"/>
      <c r="B97" s="29"/>
      <c r="C97" s="29"/>
      <c r="D97" s="29"/>
      <c r="E97" s="29"/>
      <c r="F97" s="29"/>
      <c r="G97" s="29"/>
      <c r="H97" s="29"/>
      <c r="I97" s="29"/>
    </row>
    <row r="98" spans="1:9" x14ac:dyDescent="0.2">
      <c r="A98" s="29"/>
      <c r="B98" s="29"/>
      <c r="C98" s="29"/>
      <c r="D98" s="29"/>
      <c r="E98" s="29"/>
      <c r="F98" s="29"/>
      <c r="G98" s="29"/>
      <c r="H98" s="29"/>
      <c r="I98" s="29"/>
    </row>
    <row r="99" spans="1:9" x14ac:dyDescent="0.2">
      <c r="A99" s="29"/>
      <c r="B99" s="29"/>
      <c r="C99" s="29"/>
      <c r="D99" s="29"/>
      <c r="E99" s="29"/>
      <c r="F99" s="29"/>
      <c r="G99" s="29"/>
      <c r="H99" s="29"/>
      <c r="I99" s="29"/>
    </row>
    <row r="100" spans="1:9" x14ac:dyDescent="0.2">
      <c r="A100" s="29"/>
      <c r="B100" s="29"/>
      <c r="C100" s="29"/>
      <c r="D100" s="29"/>
      <c r="E100" s="29"/>
      <c r="F100" s="29"/>
      <c r="G100" s="29"/>
      <c r="H100" s="29"/>
      <c r="I100" s="29"/>
    </row>
    <row r="101" spans="1:9" x14ac:dyDescent="0.2">
      <c r="A101" s="29"/>
      <c r="B101" s="29"/>
      <c r="C101" s="29"/>
      <c r="D101" s="29"/>
      <c r="E101" s="29"/>
      <c r="F101" s="29"/>
      <c r="G101" s="29"/>
      <c r="H101" s="29"/>
      <c r="I101" s="29"/>
    </row>
    <row r="102" spans="1:9" x14ac:dyDescent="0.2">
      <c r="A102" s="29"/>
      <c r="B102" s="29"/>
      <c r="C102" s="29"/>
      <c r="D102" s="29"/>
      <c r="E102" s="29"/>
      <c r="F102" s="29"/>
      <c r="G102" s="29"/>
      <c r="H102" s="29"/>
      <c r="I102" s="29"/>
    </row>
    <row r="103" spans="1:9" x14ac:dyDescent="0.2">
      <c r="A103" s="29"/>
      <c r="B103" s="29"/>
      <c r="C103" s="29"/>
      <c r="D103" s="29"/>
      <c r="E103" s="29"/>
      <c r="F103" s="29"/>
      <c r="G103" s="29"/>
      <c r="H103" s="29"/>
      <c r="I103" s="29"/>
    </row>
    <row r="104" spans="1:9" x14ac:dyDescent="0.2">
      <c r="A104" s="29"/>
      <c r="B104" s="29"/>
      <c r="C104" s="29"/>
      <c r="D104" s="29"/>
      <c r="E104" s="29"/>
      <c r="F104" s="29"/>
      <c r="G104" s="29"/>
      <c r="H104" s="29"/>
      <c r="I104" s="29"/>
    </row>
    <row r="105" spans="1:9" x14ac:dyDescent="0.2">
      <c r="A105" s="29"/>
      <c r="B105" s="29"/>
      <c r="C105" s="29"/>
      <c r="D105" s="29"/>
      <c r="E105" s="29"/>
      <c r="F105" s="29"/>
      <c r="G105" s="29"/>
      <c r="H105" s="29"/>
      <c r="I105" s="29"/>
    </row>
    <row r="106" spans="1:9" x14ac:dyDescent="0.2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2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2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2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2">
      <c r="A110" s="29"/>
      <c r="B110" s="29"/>
      <c r="C110" s="29"/>
      <c r="D110" s="29"/>
      <c r="E110" s="29"/>
      <c r="F110" s="29"/>
      <c r="G110" s="29"/>
      <c r="H110" s="29"/>
      <c r="I110" s="29"/>
    </row>
    <row r="111" spans="1:9" x14ac:dyDescent="0.2">
      <c r="A111" s="29"/>
      <c r="B111" s="29"/>
      <c r="C111" s="29"/>
      <c r="D111" s="29"/>
      <c r="E111" s="29"/>
      <c r="F111" s="29"/>
      <c r="G111" s="29"/>
      <c r="H111" s="29"/>
      <c r="I111" s="29"/>
    </row>
    <row r="112" spans="1:9" x14ac:dyDescent="0.2">
      <c r="A112" s="29"/>
      <c r="B112" s="29"/>
      <c r="C112" s="29"/>
      <c r="D112" s="29"/>
      <c r="E112" s="29"/>
      <c r="F112" s="29"/>
      <c r="G112" s="29"/>
      <c r="H112" s="29"/>
      <c r="I112" s="29"/>
    </row>
    <row r="113" spans="1:9" x14ac:dyDescent="0.2">
      <c r="A113" s="29"/>
      <c r="B113" s="29"/>
      <c r="C113" s="29"/>
      <c r="D113" s="29"/>
      <c r="E113" s="29"/>
      <c r="F113" s="29"/>
      <c r="G113" s="29"/>
      <c r="H113" s="29"/>
      <c r="I113" s="29"/>
    </row>
    <row r="114" spans="1:9" x14ac:dyDescent="0.2">
      <c r="A114" s="29"/>
      <c r="B114" s="29"/>
      <c r="C114" s="29"/>
      <c r="D114" s="29"/>
      <c r="E114" s="29"/>
      <c r="F114" s="29"/>
      <c r="G114" s="29"/>
      <c r="H114" s="29"/>
      <c r="I114" s="29"/>
    </row>
    <row r="115" spans="1:9" x14ac:dyDescent="0.2">
      <c r="A115" s="29"/>
      <c r="B115" s="29"/>
      <c r="C115" s="29"/>
      <c r="D115" s="29"/>
      <c r="E115" s="29"/>
      <c r="F115" s="29"/>
      <c r="G115" s="29"/>
      <c r="H115" s="29"/>
      <c r="I115" s="29"/>
    </row>
    <row r="116" spans="1:9" x14ac:dyDescent="0.2">
      <c r="A116" s="29"/>
      <c r="B116" s="29"/>
      <c r="C116" s="29"/>
      <c r="D116" s="29"/>
      <c r="E116" s="29"/>
      <c r="F116" s="29"/>
      <c r="G116" s="29"/>
      <c r="H116" s="29"/>
      <c r="I116" s="29"/>
    </row>
    <row r="117" spans="1:9" x14ac:dyDescent="0.2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2">
      <c r="A118" s="29"/>
      <c r="B118" s="29"/>
      <c r="C118" s="29"/>
      <c r="D118" s="29"/>
      <c r="E118" s="29"/>
      <c r="F118" s="29"/>
      <c r="G118" s="29"/>
      <c r="H118" s="29"/>
      <c r="I118" s="29"/>
    </row>
    <row r="119" spans="1:9" x14ac:dyDescent="0.2">
      <c r="A119" s="29"/>
      <c r="B119" s="29"/>
      <c r="C119" s="29"/>
      <c r="D119" s="29"/>
      <c r="E119" s="29"/>
      <c r="F119" s="29"/>
      <c r="G119" s="29"/>
      <c r="H119" s="29"/>
      <c r="I119" s="29"/>
    </row>
    <row r="120" spans="1:9" x14ac:dyDescent="0.2">
      <c r="A120" s="29"/>
      <c r="B120" s="29"/>
      <c r="C120" s="29"/>
      <c r="D120" s="29"/>
      <c r="E120" s="29"/>
      <c r="F120" s="29"/>
      <c r="G120" s="29"/>
      <c r="H120" s="29"/>
      <c r="I120" s="29"/>
    </row>
    <row r="121" spans="1:9" x14ac:dyDescent="0.2">
      <c r="A121" s="29"/>
      <c r="B121" s="29"/>
      <c r="C121" s="29"/>
      <c r="D121" s="29"/>
      <c r="E121" s="29"/>
      <c r="F121" s="29"/>
      <c r="G121" s="29"/>
      <c r="H121" s="29"/>
      <c r="I121" s="29"/>
    </row>
    <row r="122" spans="1:9" x14ac:dyDescent="0.2">
      <c r="A122" s="29"/>
      <c r="B122" s="29"/>
      <c r="C122" s="29"/>
      <c r="D122" s="29"/>
      <c r="E122" s="29"/>
      <c r="F122" s="29"/>
      <c r="G122" s="29"/>
      <c r="H122" s="29"/>
      <c r="I122" s="29"/>
    </row>
    <row r="123" spans="1:9" x14ac:dyDescent="0.2">
      <c r="A123" s="29"/>
      <c r="B123" s="29"/>
      <c r="C123" s="29"/>
      <c r="D123" s="29"/>
      <c r="E123" s="29"/>
      <c r="F123" s="29"/>
      <c r="G123" s="29"/>
      <c r="H123" s="29"/>
      <c r="I123" s="29"/>
    </row>
    <row r="124" spans="1:9" x14ac:dyDescent="0.2">
      <c r="A124" s="29"/>
      <c r="B124" s="29"/>
      <c r="C124" s="29"/>
      <c r="D124" s="29"/>
      <c r="E124" s="29"/>
      <c r="F124" s="29"/>
      <c r="G124" s="29"/>
      <c r="H124" s="29"/>
      <c r="I124" s="29"/>
    </row>
    <row r="125" spans="1:9" x14ac:dyDescent="0.2">
      <c r="A125" s="29"/>
      <c r="B125" s="29"/>
      <c r="C125" s="29"/>
      <c r="D125" s="29"/>
      <c r="E125" s="29"/>
      <c r="F125" s="29"/>
      <c r="G125" s="29"/>
      <c r="H125" s="29"/>
      <c r="I125" s="29"/>
    </row>
    <row r="126" spans="1:9" x14ac:dyDescent="0.2">
      <c r="A126" s="29"/>
      <c r="B126" s="29"/>
      <c r="C126" s="29"/>
      <c r="D126" s="29"/>
      <c r="E126" s="29"/>
      <c r="F126" s="29"/>
      <c r="G126" s="29"/>
      <c r="H126" s="29"/>
      <c r="I126" s="29"/>
    </row>
    <row r="127" spans="1:9" x14ac:dyDescent="0.2">
      <c r="A127" s="29"/>
      <c r="B127" s="29"/>
      <c r="C127" s="29"/>
      <c r="D127" s="29"/>
      <c r="E127" s="29"/>
      <c r="F127" s="29"/>
      <c r="G127" s="29"/>
      <c r="H127" s="29"/>
      <c r="I127" s="29"/>
    </row>
    <row r="128" spans="1:9" x14ac:dyDescent="0.2">
      <c r="A128" s="29"/>
      <c r="B128" s="29"/>
      <c r="C128" s="29"/>
      <c r="D128" s="29"/>
      <c r="E128" s="29"/>
      <c r="F128" s="29"/>
      <c r="G128" s="29"/>
      <c r="H128" s="29"/>
      <c r="I128" s="29"/>
    </row>
    <row r="129" spans="1:9" x14ac:dyDescent="0.2">
      <c r="A129" s="29"/>
      <c r="B129" s="29"/>
      <c r="C129" s="29"/>
      <c r="D129" s="29"/>
      <c r="E129" s="29"/>
      <c r="F129" s="29"/>
      <c r="G129" s="29"/>
      <c r="H129" s="29"/>
      <c r="I129" s="29"/>
    </row>
    <row r="130" spans="1:9" x14ac:dyDescent="0.2">
      <c r="A130" s="29"/>
      <c r="B130" s="29"/>
      <c r="C130" s="29"/>
      <c r="D130" s="29"/>
      <c r="E130" s="29"/>
      <c r="F130" s="29"/>
      <c r="G130" s="29"/>
      <c r="H130" s="29"/>
      <c r="I130" s="29"/>
    </row>
    <row r="131" spans="1:9" x14ac:dyDescent="0.2">
      <c r="A131" s="29"/>
      <c r="B131" s="29"/>
      <c r="C131" s="29"/>
      <c r="D131" s="29"/>
      <c r="E131" s="29"/>
      <c r="F131" s="29"/>
      <c r="G131" s="29"/>
      <c r="H131" s="29"/>
      <c r="I131" s="29"/>
    </row>
    <row r="132" spans="1:9" x14ac:dyDescent="0.2">
      <c r="A132" s="29"/>
      <c r="B132" s="29"/>
      <c r="C132" s="29"/>
      <c r="D132" s="29"/>
      <c r="E132" s="29"/>
      <c r="F132" s="29"/>
      <c r="G132" s="29"/>
      <c r="H132" s="29"/>
      <c r="I132" s="29"/>
    </row>
    <row r="133" spans="1:9" x14ac:dyDescent="0.2">
      <c r="A133" s="29"/>
      <c r="B133" s="29"/>
      <c r="C133" s="29"/>
      <c r="D133" s="29"/>
      <c r="E133" s="29"/>
      <c r="F133" s="29"/>
      <c r="G133" s="29"/>
      <c r="H133" s="29"/>
      <c r="I133" s="29"/>
    </row>
    <row r="134" spans="1:9" x14ac:dyDescent="0.2">
      <c r="A134" s="29"/>
      <c r="B134" s="29"/>
      <c r="C134" s="29"/>
      <c r="D134" s="29"/>
      <c r="E134" s="29"/>
      <c r="F134" s="29"/>
      <c r="G134" s="29"/>
      <c r="H134" s="29"/>
      <c r="I134" s="29"/>
    </row>
  </sheetData>
  <sheetProtection password="D3C7" sheet="1" objects="1" scenarios="1"/>
  <mergeCells count="55">
    <mergeCell ref="A53:H53"/>
    <mergeCell ref="A28:C28"/>
    <mergeCell ref="D28:E28"/>
    <mergeCell ref="D27:E27"/>
    <mergeCell ref="D26:E26"/>
    <mergeCell ref="A27:C27"/>
    <mergeCell ref="A26:C26"/>
    <mergeCell ref="A30:H30"/>
    <mergeCell ref="A15:C15"/>
    <mergeCell ref="A23:C23"/>
    <mergeCell ref="A22:C22"/>
    <mergeCell ref="A48:H48"/>
    <mergeCell ref="D16:E16"/>
    <mergeCell ref="A25:C25"/>
    <mergeCell ref="D25:E25"/>
    <mergeCell ref="D23:E23"/>
    <mergeCell ref="A8:C8"/>
    <mergeCell ref="A7:C7"/>
    <mergeCell ref="D18:E18"/>
    <mergeCell ref="D17:E17"/>
    <mergeCell ref="D15:E15"/>
    <mergeCell ref="D14:E14"/>
    <mergeCell ref="D13:E13"/>
    <mergeCell ref="A16:C16"/>
    <mergeCell ref="A14:C14"/>
    <mergeCell ref="A17:C17"/>
    <mergeCell ref="H4:I4"/>
    <mergeCell ref="F4:G4"/>
    <mergeCell ref="D4:E4"/>
    <mergeCell ref="A1:E1"/>
    <mergeCell ref="A3:I3"/>
    <mergeCell ref="A5:C5"/>
    <mergeCell ref="F5:G5"/>
    <mergeCell ref="H5:I5"/>
    <mergeCell ref="A4:C4"/>
    <mergeCell ref="A10:E11"/>
    <mergeCell ref="A20:E21"/>
    <mergeCell ref="A13:C13"/>
    <mergeCell ref="A12:C12"/>
    <mergeCell ref="D5:E5"/>
    <mergeCell ref="F6:G6"/>
    <mergeCell ref="D12:E12"/>
    <mergeCell ref="A18:C18"/>
    <mergeCell ref="F8:G8"/>
    <mergeCell ref="F7:G7"/>
    <mergeCell ref="H8:I8"/>
    <mergeCell ref="H7:I7"/>
    <mergeCell ref="H6:I6"/>
    <mergeCell ref="D22:E22"/>
    <mergeCell ref="D24:E24"/>
    <mergeCell ref="A24:C24"/>
    <mergeCell ref="A6:C6"/>
    <mergeCell ref="D8:E8"/>
    <mergeCell ref="D7:E7"/>
    <mergeCell ref="D6:E6"/>
  </mergeCells>
  <phoneticPr fontId="0" type="noConversion"/>
  <dataValidations count="1">
    <dataValidation type="whole" allowBlank="1" showInputMessage="1" showErrorMessage="1" sqref="B50:H51 B55:H56 D12:E18 D5:I8 B32:H46 D22:E28">
      <formula1>-9999999999999990</formula1>
      <formula2>99999999999999900000</formula2>
    </dataValidation>
  </dataValidations>
  <pageMargins left="0.39370078740157483" right="0.39370078740157483" top="0.98425196850393704" bottom="0.39370078740157483" header="0.51181102362204722" footer="0.51181102362204722"/>
  <pageSetup paperSize="9" scale="95" orientation="portrait" r:id="rId1"/>
  <headerFooter alignWithMargins="0">
    <oddHeader>&amp;LCOMUNE DI ARMENO - Stampe di Supporto Anno 2014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workbookViewId="0">
      <selection sqref="A1:G1"/>
    </sheetView>
  </sheetViews>
  <sheetFormatPr defaultRowHeight="12.75" x14ac:dyDescent="0.2"/>
  <cols>
    <col min="1" max="3" width="9.140625" style="29"/>
    <col min="4" max="5" width="13.5703125" style="29" customWidth="1"/>
    <col min="6" max="6" width="13.28515625" style="29" customWidth="1"/>
    <col min="7" max="7" width="13.5703125" style="29" customWidth="1"/>
    <col min="8" max="16384" width="9.140625" style="29"/>
  </cols>
  <sheetData>
    <row r="1" spans="1:8" x14ac:dyDescent="0.2">
      <c r="A1" s="143" t="s">
        <v>100</v>
      </c>
      <c r="B1" s="144"/>
      <c r="C1" s="144"/>
      <c r="D1" s="144"/>
      <c r="E1" s="144"/>
      <c r="F1" s="144"/>
      <c r="G1" s="146"/>
    </row>
    <row r="2" spans="1:8" x14ac:dyDescent="0.2">
      <c r="A2" s="106" t="s">
        <v>155</v>
      </c>
      <c r="B2" s="145"/>
      <c r="C2" s="145"/>
      <c r="D2" s="145"/>
      <c r="E2" s="145"/>
      <c r="F2" s="145"/>
      <c r="G2" s="146"/>
    </row>
    <row r="3" spans="1:8" x14ac:dyDescent="0.2">
      <c r="A3" s="157" t="s">
        <v>101</v>
      </c>
      <c r="B3" s="157"/>
      <c r="C3" s="157"/>
      <c r="D3" s="158" t="s">
        <v>102</v>
      </c>
      <c r="E3" s="158"/>
      <c r="F3" s="158" t="s">
        <v>103</v>
      </c>
      <c r="G3" s="158"/>
    </row>
    <row r="4" spans="1:8" x14ac:dyDescent="0.2">
      <c r="A4" s="157"/>
      <c r="B4" s="157"/>
      <c r="C4" s="157"/>
      <c r="D4" s="80">
        <f>GestioneFinanziaria!C2</f>
        <v>2013</v>
      </c>
      <c r="E4" s="80">
        <f>GestioneFinanziaria!D2</f>
        <v>2014</v>
      </c>
      <c r="F4" s="80">
        <f>GestioneFinanziaria!C2</f>
        <v>2013</v>
      </c>
      <c r="G4" s="80">
        <f>GestioneFinanziaria!D2</f>
        <v>2014</v>
      </c>
      <c r="H4" s="37"/>
    </row>
    <row r="5" spans="1:8" ht="26.25" customHeight="1" x14ac:dyDescent="0.2">
      <c r="A5" s="154" t="s">
        <v>104</v>
      </c>
      <c r="B5" s="155"/>
      <c r="C5" s="156"/>
      <c r="D5" s="8">
        <v>36836.800000000003</v>
      </c>
      <c r="E5" s="8">
        <v>32317.08</v>
      </c>
      <c r="F5" s="8">
        <v>36836.800000000003</v>
      </c>
      <c r="G5" s="8">
        <v>30294.78</v>
      </c>
    </row>
    <row r="6" spans="1:8" x14ac:dyDescent="0.2">
      <c r="A6" s="153" t="s">
        <v>105</v>
      </c>
      <c r="B6" s="153"/>
      <c r="C6" s="153"/>
      <c r="D6" s="8">
        <v>93465.5</v>
      </c>
      <c r="E6" s="8">
        <v>82566.92</v>
      </c>
      <c r="F6" s="8">
        <v>93465.5</v>
      </c>
      <c r="G6" s="8">
        <v>71010.58</v>
      </c>
    </row>
    <row r="7" spans="1:8" x14ac:dyDescent="0.2">
      <c r="A7" s="153" t="s">
        <v>106</v>
      </c>
      <c r="B7" s="153"/>
      <c r="C7" s="153"/>
      <c r="D7" s="8">
        <v>959.1</v>
      </c>
      <c r="E7" s="8">
        <v>988.44</v>
      </c>
      <c r="F7" s="8">
        <v>959.1</v>
      </c>
      <c r="G7" s="8">
        <v>988.44</v>
      </c>
    </row>
    <row r="8" spans="1:8" x14ac:dyDescent="0.2">
      <c r="A8" s="153" t="s">
        <v>107</v>
      </c>
      <c r="B8" s="153"/>
      <c r="C8" s="153"/>
      <c r="D8" s="8">
        <v>3491.15</v>
      </c>
      <c r="E8" s="8">
        <v>1274.69</v>
      </c>
      <c r="F8" s="8">
        <v>1058.23</v>
      </c>
      <c r="G8" s="8">
        <v>500</v>
      </c>
    </row>
    <row r="9" spans="1:8" x14ac:dyDescent="0.2">
      <c r="A9" s="153" t="s">
        <v>108</v>
      </c>
      <c r="B9" s="153"/>
      <c r="C9" s="153"/>
      <c r="D9" s="8">
        <v>0</v>
      </c>
      <c r="E9" s="8">
        <v>0</v>
      </c>
      <c r="F9" s="8">
        <v>2000</v>
      </c>
      <c r="G9" s="8">
        <v>2000</v>
      </c>
    </row>
    <row r="10" spans="1:8" x14ac:dyDescent="0.2">
      <c r="A10" s="153" t="s">
        <v>109</v>
      </c>
      <c r="B10" s="153"/>
      <c r="C10" s="153"/>
      <c r="D10" s="8">
        <v>0</v>
      </c>
      <c r="E10" s="8">
        <v>0</v>
      </c>
      <c r="F10" s="8">
        <v>0</v>
      </c>
      <c r="G10" s="8">
        <v>0</v>
      </c>
    </row>
    <row r="11" spans="1:8" x14ac:dyDescent="0.2">
      <c r="A11" s="153" t="s">
        <v>187</v>
      </c>
      <c r="B11" s="153"/>
      <c r="C11" s="153"/>
      <c r="D11" s="8">
        <v>7954.29</v>
      </c>
      <c r="E11" s="8">
        <v>6478.11</v>
      </c>
      <c r="F11" s="8">
        <v>10700</v>
      </c>
      <c r="G11" s="8">
        <v>7025.66</v>
      </c>
    </row>
    <row r="12" spans="1:8" x14ac:dyDescent="0.2">
      <c r="A12" s="150" t="s">
        <v>110</v>
      </c>
      <c r="B12" s="151"/>
      <c r="C12" s="152"/>
      <c r="D12" s="17">
        <f>SUM(D5:D11)</f>
        <v>142706.84</v>
      </c>
      <c r="E12" s="17">
        <f>SUM(E5:E11)</f>
        <v>123625.24</v>
      </c>
      <c r="F12" s="17">
        <f>SUM(F5:F11)</f>
        <v>145019.63</v>
      </c>
      <c r="G12" s="17">
        <f>SUM(G5:G11)</f>
        <v>111819.46</v>
      </c>
    </row>
    <row r="13" spans="1:8" x14ac:dyDescent="0.2">
      <c r="A13" s="81"/>
      <c r="B13" s="81"/>
      <c r="C13" s="81"/>
      <c r="D13" s="81"/>
      <c r="E13" s="81"/>
      <c r="F13" s="81"/>
      <c r="G13" s="81"/>
    </row>
    <row r="14" spans="1:8" x14ac:dyDescent="0.2">
      <c r="A14" s="106" t="s">
        <v>184</v>
      </c>
      <c r="B14" s="145"/>
      <c r="C14" s="145"/>
      <c r="D14" s="145"/>
      <c r="E14" s="145"/>
      <c r="F14" s="145"/>
      <c r="G14" s="146"/>
    </row>
    <row r="15" spans="1:8" x14ac:dyDescent="0.2">
      <c r="A15" s="157" t="s">
        <v>101</v>
      </c>
      <c r="B15" s="157"/>
      <c r="C15" s="157"/>
      <c r="D15" s="158" t="s">
        <v>185</v>
      </c>
      <c r="E15" s="158"/>
      <c r="F15" s="158" t="s">
        <v>186</v>
      </c>
      <c r="G15" s="158"/>
    </row>
    <row r="16" spans="1:8" x14ac:dyDescent="0.2">
      <c r="A16" s="157"/>
      <c r="B16" s="157"/>
      <c r="C16" s="157"/>
      <c r="D16" s="80">
        <f>GestioneFinanziaria!C2</f>
        <v>2013</v>
      </c>
      <c r="E16" s="80">
        <f>GestioneFinanziaria!D2</f>
        <v>2014</v>
      </c>
      <c r="F16" s="80">
        <f>GestioneFinanziaria!C2</f>
        <v>2013</v>
      </c>
      <c r="G16" s="80">
        <f>GestioneFinanziaria!D2</f>
        <v>2014</v>
      </c>
    </row>
    <row r="17" spans="1:7" x14ac:dyDescent="0.2">
      <c r="A17" s="154" t="s">
        <v>104</v>
      </c>
      <c r="B17" s="155"/>
      <c r="C17" s="156"/>
      <c r="D17" s="8">
        <v>36836.800000000003</v>
      </c>
      <c r="E17" s="8">
        <v>39768</v>
      </c>
      <c r="F17" s="8">
        <v>36836.800000000003</v>
      </c>
      <c r="G17" s="8">
        <v>39768</v>
      </c>
    </row>
    <row r="18" spans="1:7" x14ac:dyDescent="0.2">
      <c r="A18" s="153" t="s">
        <v>105</v>
      </c>
      <c r="B18" s="153"/>
      <c r="C18" s="153"/>
      <c r="D18" s="8">
        <v>93465.5</v>
      </c>
      <c r="E18" s="8">
        <v>122368.07</v>
      </c>
      <c r="F18" s="8">
        <v>93465.5</v>
      </c>
      <c r="G18" s="8">
        <v>122368.07</v>
      </c>
    </row>
    <row r="19" spans="1:7" x14ac:dyDescent="0.2">
      <c r="A19" s="153" t="s">
        <v>106</v>
      </c>
      <c r="B19" s="153"/>
      <c r="C19" s="153"/>
      <c r="D19" s="8">
        <v>959.1</v>
      </c>
      <c r="E19" s="8">
        <v>1180</v>
      </c>
      <c r="F19" s="8">
        <v>959.1</v>
      </c>
      <c r="G19" s="8">
        <v>1180</v>
      </c>
    </row>
    <row r="20" spans="1:7" x14ac:dyDescent="0.2">
      <c r="A20" s="153" t="s">
        <v>107</v>
      </c>
      <c r="B20" s="153"/>
      <c r="C20" s="153"/>
      <c r="D20" s="8">
        <v>4141.1499999999996</v>
      </c>
      <c r="E20" s="8">
        <v>1674.69</v>
      </c>
      <c r="F20" s="8">
        <v>4141.1499999999996</v>
      </c>
      <c r="G20" s="8">
        <v>1674.69</v>
      </c>
    </row>
    <row r="21" spans="1:7" x14ac:dyDescent="0.2">
      <c r="A21" s="153" t="s">
        <v>108</v>
      </c>
      <c r="B21" s="153"/>
      <c r="C21" s="153"/>
      <c r="D21" s="8">
        <v>2000</v>
      </c>
      <c r="E21" s="8">
        <v>2000</v>
      </c>
      <c r="F21" s="8">
        <v>2000</v>
      </c>
      <c r="G21" s="8">
        <v>2000</v>
      </c>
    </row>
    <row r="22" spans="1:7" x14ac:dyDescent="0.2">
      <c r="A22" s="153" t="s">
        <v>109</v>
      </c>
      <c r="B22" s="153"/>
      <c r="C22" s="153"/>
      <c r="D22" s="8">
        <v>0</v>
      </c>
      <c r="E22" s="8">
        <v>0</v>
      </c>
      <c r="F22" s="8">
        <v>0</v>
      </c>
      <c r="G22" s="8">
        <v>0</v>
      </c>
    </row>
    <row r="23" spans="1:7" x14ac:dyDescent="0.2">
      <c r="A23" s="153" t="s">
        <v>187</v>
      </c>
      <c r="B23" s="153"/>
      <c r="C23" s="153"/>
      <c r="D23" s="8">
        <v>18699.21</v>
      </c>
      <c r="E23" s="8">
        <v>11657.27</v>
      </c>
      <c r="F23" s="8">
        <v>18699.21</v>
      </c>
      <c r="G23" s="8">
        <v>11657.27</v>
      </c>
    </row>
    <row r="24" spans="1:7" x14ac:dyDescent="0.2">
      <c r="A24" s="150" t="s">
        <v>110</v>
      </c>
      <c r="B24" s="151"/>
      <c r="C24" s="152"/>
      <c r="D24" s="17">
        <f>SUM(D17:D23)</f>
        <v>156101.75999999998</v>
      </c>
      <c r="E24" s="17">
        <f>SUM(E17:E23)</f>
        <v>178648.03</v>
      </c>
      <c r="F24" s="17">
        <f>SUM(F17:F23)</f>
        <v>156101.75999999998</v>
      </c>
      <c r="G24" s="17">
        <f>SUM(G17:G23)</f>
        <v>178648.03</v>
      </c>
    </row>
  </sheetData>
  <sheetProtection password="D3C7" sheet="1" objects="1" scenarios="1"/>
  <mergeCells count="25">
    <mergeCell ref="A21:C21"/>
    <mergeCell ref="A22:C22"/>
    <mergeCell ref="A23:C23"/>
    <mergeCell ref="A24:C24"/>
    <mergeCell ref="A17:C17"/>
    <mergeCell ref="A18:C18"/>
    <mergeCell ref="A19:C19"/>
    <mergeCell ref="A20:C20"/>
    <mergeCell ref="A14:G14"/>
    <mergeCell ref="A15:C16"/>
    <mergeCell ref="D15:E15"/>
    <mergeCell ref="F15:G15"/>
    <mergeCell ref="F3:G3"/>
    <mergeCell ref="D3:E3"/>
    <mergeCell ref="A3:C4"/>
    <mergeCell ref="A1:G1"/>
    <mergeCell ref="A2:G2"/>
    <mergeCell ref="A12:C12"/>
    <mergeCell ref="A11:C11"/>
    <mergeCell ref="A10:C10"/>
    <mergeCell ref="A9:C9"/>
    <mergeCell ref="A8:C8"/>
    <mergeCell ref="A7:C7"/>
    <mergeCell ref="A6:C6"/>
    <mergeCell ref="A5:C5"/>
  </mergeCells>
  <phoneticPr fontId="0" type="noConversion"/>
  <dataValidations count="1">
    <dataValidation type="whole" allowBlank="1" showInputMessage="1" showErrorMessage="1" sqref="D5:G12 D17:G24">
      <formula1>-9999999999999990</formula1>
      <formula2>99999999999999900000</formula2>
    </dataValidation>
  </dataValidations>
  <pageMargins left="0.75" right="0.75" top="1" bottom="1" header="0.5" footer="0.5"/>
  <pageSetup paperSize="9" orientation="portrait" r:id="rId1"/>
  <headerFooter alignWithMargins="0">
    <oddHeader>&amp;LCOMUNE DI ARMENO - Stampe di Supporto Anno 2014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workbookViewId="0">
      <selection sqref="A1:I1"/>
    </sheetView>
  </sheetViews>
  <sheetFormatPr defaultRowHeight="12.75" x14ac:dyDescent="0.2"/>
  <cols>
    <col min="1" max="4" width="9.140625" style="29"/>
    <col min="5" max="6" width="11.7109375" style="29" customWidth="1"/>
    <col min="7" max="7" width="9.140625" style="29"/>
    <col min="8" max="8" width="4.7109375" style="29" customWidth="1"/>
    <col min="9" max="16384" width="9.140625" style="29"/>
  </cols>
  <sheetData>
    <row r="1" spans="1:9" x14ac:dyDescent="0.2">
      <c r="A1" s="122" t="s">
        <v>52</v>
      </c>
      <c r="B1" s="123"/>
      <c r="C1" s="123"/>
      <c r="D1" s="123"/>
      <c r="E1" s="123"/>
      <c r="F1" s="123"/>
      <c r="G1" s="123"/>
      <c r="H1" s="123"/>
      <c r="I1" s="124"/>
    </row>
    <row r="2" spans="1:9" s="35" customFormat="1" x14ac:dyDescent="0.2">
      <c r="A2" s="171" t="s">
        <v>145</v>
      </c>
      <c r="B2" s="172"/>
      <c r="C2" s="172"/>
      <c r="D2" s="172"/>
      <c r="E2" s="172"/>
      <c r="F2" s="172"/>
      <c r="G2" s="172"/>
      <c r="H2" s="172"/>
      <c r="I2" s="54"/>
    </row>
    <row r="3" spans="1:9" s="35" customFormat="1" x14ac:dyDescent="0.2">
      <c r="A3" s="173" t="s">
        <v>203</v>
      </c>
      <c r="B3" s="169"/>
      <c r="C3" s="169"/>
      <c r="D3" s="169"/>
      <c r="E3" s="169"/>
      <c r="F3" s="169"/>
      <c r="G3" s="169"/>
      <c r="H3" s="169"/>
      <c r="I3" s="60">
        <v>3.7930000000000001</v>
      </c>
    </row>
    <row r="4" spans="1:9" hidden="1" x14ac:dyDescent="0.2">
      <c r="A4" s="164"/>
      <c r="B4" s="165"/>
      <c r="C4" s="165"/>
      <c r="D4" s="165"/>
      <c r="E4" s="165"/>
      <c r="F4" s="56"/>
      <c r="G4" s="56"/>
      <c r="H4" s="169"/>
      <c r="I4" s="170"/>
    </row>
    <row r="6" spans="1:9" x14ac:dyDescent="0.2">
      <c r="A6" s="97" t="s">
        <v>146</v>
      </c>
      <c r="B6" s="98"/>
      <c r="C6" s="98"/>
      <c r="D6" s="98"/>
      <c r="E6" s="98"/>
      <c r="F6" s="99"/>
    </row>
    <row r="7" spans="1:9" customFormat="1" x14ac:dyDescent="0.2">
      <c r="A7" s="97"/>
      <c r="B7" s="102"/>
      <c r="C7" s="102"/>
      <c r="D7" s="100"/>
      <c r="E7" s="59">
        <f>GestioneFinanziaria!C2</f>
        <v>2013</v>
      </c>
      <c r="F7" s="59">
        <f>GestioneFinanziaria!D2</f>
        <v>2014</v>
      </c>
      <c r="G7" s="55"/>
    </row>
    <row r="8" spans="1:9" customFormat="1" x14ac:dyDescent="0.2">
      <c r="A8" s="167" t="s">
        <v>148</v>
      </c>
      <c r="B8" s="102"/>
      <c r="C8" s="102"/>
      <c r="D8" s="100"/>
      <c r="E8" s="61">
        <v>1493020.87</v>
      </c>
      <c r="F8" s="61">
        <v>0</v>
      </c>
      <c r="G8" s="55"/>
    </row>
    <row r="9" spans="1:9" customFormat="1" x14ac:dyDescent="0.2">
      <c r="A9" s="167" t="s">
        <v>147</v>
      </c>
      <c r="B9" s="102"/>
      <c r="C9" s="102"/>
      <c r="D9" s="100"/>
      <c r="E9" s="61">
        <v>0</v>
      </c>
      <c r="F9" s="61">
        <v>0</v>
      </c>
      <c r="G9" s="55"/>
    </row>
    <row r="10" spans="1:9" customFormat="1" x14ac:dyDescent="0.2">
      <c r="A10" s="168" t="s">
        <v>149</v>
      </c>
      <c r="B10" s="102"/>
      <c r="C10" s="102"/>
      <c r="D10" s="100"/>
      <c r="E10" s="61">
        <v>148634.64000000001</v>
      </c>
      <c r="F10" s="61">
        <v>0</v>
      </c>
      <c r="G10" s="55"/>
    </row>
    <row r="11" spans="1:9" customFormat="1" x14ac:dyDescent="0.2">
      <c r="A11" s="168" t="s">
        <v>150</v>
      </c>
      <c r="B11" s="102"/>
      <c r="C11" s="102"/>
      <c r="D11" s="100"/>
      <c r="E11" s="61">
        <v>0</v>
      </c>
      <c r="F11" s="61">
        <v>0</v>
      </c>
      <c r="G11" s="55"/>
    </row>
    <row r="12" spans="1:9" customFormat="1" x14ac:dyDescent="0.2">
      <c r="A12" s="168" t="s">
        <v>151</v>
      </c>
      <c r="B12" s="102"/>
      <c r="C12" s="102"/>
      <c r="D12" s="100"/>
      <c r="E12" s="61"/>
      <c r="F12" s="61"/>
      <c r="G12" s="55"/>
    </row>
    <row r="13" spans="1:9" customFormat="1" x14ac:dyDescent="0.2">
      <c r="A13" s="162" t="s">
        <v>152</v>
      </c>
      <c r="B13" s="163"/>
      <c r="C13" s="163"/>
      <c r="D13" s="116"/>
      <c r="E13" s="62">
        <f>E8+E9-E10-E11+E12</f>
        <v>1344386.23</v>
      </c>
      <c r="F13" s="62">
        <f>F8+F9-F10-F11+F12</f>
        <v>0</v>
      </c>
      <c r="G13" s="55"/>
    </row>
    <row r="14" spans="1:9" customFormat="1" x14ac:dyDescent="0.2">
      <c r="A14" s="58"/>
      <c r="B14" s="53"/>
      <c r="C14" s="53"/>
      <c r="D14" s="53"/>
      <c r="E14" s="57"/>
      <c r="F14" s="57"/>
      <c r="G14" s="55"/>
    </row>
    <row r="15" spans="1:9" customFormat="1" ht="37.5" customHeight="1" x14ac:dyDescent="0.2">
      <c r="A15" s="159" t="s">
        <v>153</v>
      </c>
      <c r="B15" s="160"/>
      <c r="C15" s="160"/>
      <c r="D15" s="160"/>
      <c r="E15" s="160"/>
      <c r="F15" s="161"/>
      <c r="G15" s="55"/>
    </row>
    <row r="16" spans="1:9" customFormat="1" x14ac:dyDescent="0.2">
      <c r="A16" s="166"/>
      <c r="B16" s="102"/>
      <c r="C16" s="102"/>
      <c r="D16" s="100"/>
      <c r="E16" s="59">
        <f>GestioneFinanziaria!C2</f>
        <v>2013</v>
      </c>
      <c r="F16" s="59">
        <f>GestioneFinanziaria!D2</f>
        <v>2014</v>
      </c>
      <c r="G16" s="55"/>
    </row>
    <row r="17" spans="1:7" customFormat="1" x14ac:dyDescent="0.2">
      <c r="A17" s="167" t="s">
        <v>143</v>
      </c>
      <c r="B17" s="102"/>
      <c r="C17" s="102"/>
      <c r="D17" s="100"/>
      <c r="E17" s="61">
        <v>70796.100000000006</v>
      </c>
      <c r="F17" s="61">
        <v>62382.09</v>
      </c>
      <c r="G17" s="55"/>
    </row>
    <row r="18" spans="1:7" customFormat="1" x14ac:dyDescent="0.2">
      <c r="A18" s="167" t="s">
        <v>144</v>
      </c>
      <c r="B18" s="102"/>
      <c r="C18" s="102"/>
      <c r="D18" s="100"/>
      <c r="E18" s="61">
        <v>148634.64000000001</v>
      </c>
      <c r="F18" s="61">
        <v>153663.04999999999</v>
      </c>
      <c r="G18" s="55"/>
    </row>
    <row r="19" spans="1:7" customFormat="1" x14ac:dyDescent="0.2">
      <c r="A19" s="97" t="s">
        <v>152</v>
      </c>
      <c r="B19" s="163"/>
      <c r="C19" s="163"/>
      <c r="D19" s="116"/>
      <c r="E19" s="62">
        <f>E17+E18</f>
        <v>219430.74000000002</v>
      </c>
      <c r="F19" s="62">
        <f>F17+F18</f>
        <v>216045.13999999998</v>
      </c>
      <c r="G19" s="55"/>
    </row>
  </sheetData>
  <sheetProtection password="D3C7" sheet="1" objects="1" scenarios="1"/>
  <mergeCells count="18">
    <mergeCell ref="A12:D12"/>
    <mergeCell ref="A10:D10"/>
    <mergeCell ref="A9:D9"/>
    <mergeCell ref="H4:I4"/>
    <mergeCell ref="A1:I1"/>
    <mergeCell ref="A2:H2"/>
    <mergeCell ref="A3:H3"/>
    <mergeCell ref="A11:D11"/>
    <mergeCell ref="A15:F15"/>
    <mergeCell ref="A13:D13"/>
    <mergeCell ref="A4:E4"/>
    <mergeCell ref="A19:D19"/>
    <mergeCell ref="A6:F6"/>
    <mergeCell ref="A16:D16"/>
    <mergeCell ref="A17:D17"/>
    <mergeCell ref="A18:D18"/>
    <mergeCell ref="A7:D7"/>
    <mergeCell ref="A8:D8"/>
  </mergeCells>
  <phoneticPr fontId="0" type="noConversion"/>
  <dataValidations count="2">
    <dataValidation type="decimal" allowBlank="1" showInputMessage="1" showErrorMessage="1" sqref="E17:F19">
      <formula1>-9999999999999990</formula1>
      <formula2>99999999999999900</formula2>
    </dataValidation>
    <dataValidation type="decimal" allowBlank="1" showInputMessage="1" showErrorMessage="1" sqref="E8:F12">
      <formula1>-9999999999999990000</formula1>
      <formula2>99999999999999900000</formula2>
    </dataValidation>
  </dataValidations>
  <pageMargins left="0.75" right="0.75" top="1" bottom="1" header="0.5" footer="0.5"/>
  <pageSetup paperSize="9" orientation="portrait" r:id="rId1"/>
  <headerFooter alignWithMargins="0">
    <oddHeader>&amp;LCOMUNE DI ARMENO - Stampe di Supporto Anno 2014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workbookViewId="0">
      <selection sqref="A1:C1"/>
    </sheetView>
  </sheetViews>
  <sheetFormatPr defaultRowHeight="12.75" x14ac:dyDescent="0.2"/>
  <cols>
    <col min="1" max="1" width="40.7109375" style="29" customWidth="1"/>
    <col min="2" max="4" width="18.42578125" style="29" customWidth="1"/>
    <col min="5" max="16384" width="9.140625" style="29"/>
  </cols>
  <sheetData>
    <row r="1" spans="1:3" s="44" customFormat="1" ht="45" customHeight="1" x14ac:dyDescent="0.2">
      <c r="A1" s="182" t="s">
        <v>120</v>
      </c>
      <c r="B1" s="183"/>
      <c r="C1" s="184"/>
    </row>
    <row r="2" spans="1:3" s="44" customFormat="1" ht="45" customHeight="1" x14ac:dyDescent="0.2">
      <c r="A2" s="51"/>
      <c r="B2" s="50"/>
      <c r="C2" s="50"/>
    </row>
    <row r="3" spans="1:3" ht="38.1" customHeight="1" x14ac:dyDescent="0.2">
      <c r="A3" s="189" t="s">
        <v>135</v>
      </c>
      <c r="B3" s="190"/>
      <c r="C3" s="191"/>
    </row>
    <row r="4" spans="1:3" ht="27.95" customHeight="1" x14ac:dyDescent="0.2">
      <c r="A4" s="179" t="s">
        <v>204</v>
      </c>
      <c r="B4" s="180"/>
      <c r="C4" s="181"/>
    </row>
    <row r="5" spans="1:3" ht="27.95" customHeight="1" x14ac:dyDescent="0.2">
      <c r="A5" s="33"/>
      <c r="B5" s="34">
        <f>GestioneFinanziaria!C2</f>
        <v>2013</v>
      </c>
      <c r="C5" s="34">
        <f>GestioneFinanziaria!D2</f>
        <v>2014</v>
      </c>
    </row>
    <row r="6" spans="1:3" x14ac:dyDescent="0.2">
      <c r="A6" s="7" t="s">
        <v>121</v>
      </c>
      <c r="B6" s="3">
        <v>1765243.66</v>
      </c>
      <c r="C6" s="3"/>
    </row>
    <row r="7" spans="1:3" x14ac:dyDescent="0.2">
      <c r="A7" s="7" t="s">
        <v>122</v>
      </c>
      <c r="B7" s="3">
        <v>1650695.9</v>
      </c>
      <c r="C7" s="3"/>
    </row>
    <row r="8" spans="1:3" x14ac:dyDescent="0.2">
      <c r="A8" s="27" t="s">
        <v>123</v>
      </c>
      <c r="B8" s="6">
        <f>B6-B7</f>
        <v>114547.76000000001</v>
      </c>
      <c r="C8" s="6">
        <f>C6-C7</f>
        <v>0</v>
      </c>
    </row>
    <row r="9" spans="1:3" ht="24.95" customHeight="1" x14ac:dyDescent="0.2">
      <c r="A9" s="45" t="s">
        <v>124</v>
      </c>
      <c r="B9" s="3">
        <v>0</v>
      </c>
      <c r="C9" s="3"/>
    </row>
    <row r="10" spans="1:3" x14ac:dyDescent="0.2">
      <c r="A10" s="27" t="s">
        <v>128</v>
      </c>
      <c r="B10" s="6">
        <f>B8+B9</f>
        <v>114547.76000000001</v>
      </c>
      <c r="C10" s="6">
        <f>C8+C9</f>
        <v>0</v>
      </c>
    </row>
    <row r="11" spans="1:3" x14ac:dyDescent="0.2">
      <c r="A11" s="7" t="s">
        <v>125</v>
      </c>
      <c r="B11" s="3">
        <v>-69388.52</v>
      </c>
      <c r="C11" s="3"/>
    </row>
    <row r="12" spans="1:3" x14ac:dyDescent="0.2">
      <c r="A12" s="27" t="s">
        <v>126</v>
      </c>
      <c r="B12" s="3">
        <v>45159.24</v>
      </c>
      <c r="C12" s="3">
        <v>0</v>
      </c>
    </row>
    <row r="13" spans="1:3" x14ac:dyDescent="0.2">
      <c r="A13" s="7" t="s">
        <v>127</v>
      </c>
      <c r="B13" s="3">
        <v>-179389.59</v>
      </c>
      <c r="C13" s="3"/>
    </row>
    <row r="14" spans="1:3" x14ac:dyDescent="0.2">
      <c r="A14" s="41" t="s">
        <v>129</v>
      </c>
      <c r="B14" s="36">
        <f>B12+B13</f>
        <v>-134230.35</v>
      </c>
      <c r="C14" s="36">
        <f>C12+C13</f>
        <v>0</v>
      </c>
    </row>
    <row r="15" spans="1:3" x14ac:dyDescent="0.2">
      <c r="B15" s="31"/>
      <c r="C15" s="31"/>
    </row>
    <row r="16" spans="1:3" x14ac:dyDescent="0.2">
      <c r="A16" s="185" t="s">
        <v>130</v>
      </c>
      <c r="B16" s="172"/>
      <c r="C16" s="186"/>
    </row>
    <row r="17" spans="1:3" x14ac:dyDescent="0.2">
      <c r="A17" s="48">
        <v>0</v>
      </c>
      <c r="B17" s="187" t="s">
        <v>131</v>
      </c>
      <c r="C17" s="188"/>
    </row>
    <row r="18" spans="1:3" x14ac:dyDescent="0.2">
      <c r="A18" s="47" t="s">
        <v>132</v>
      </c>
      <c r="B18" s="49">
        <v>-45159.24</v>
      </c>
      <c r="C18" s="46"/>
    </row>
    <row r="19" spans="1:3" x14ac:dyDescent="0.2">
      <c r="A19" s="164" t="s">
        <v>133</v>
      </c>
      <c r="B19" s="165"/>
      <c r="C19" s="192"/>
    </row>
    <row r="21" spans="1:3" x14ac:dyDescent="0.2">
      <c r="A21" s="167" t="s">
        <v>134</v>
      </c>
      <c r="B21" s="104"/>
      <c r="C21" s="174"/>
    </row>
    <row r="22" spans="1:3" x14ac:dyDescent="0.2">
      <c r="A22" s="37">
        <f>GestioneFinanziaria!C2</f>
        <v>2013</v>
      </c>
      <c r="B22" s="175">
        <f>GestioneFinanziaria!D2</f>
        <v>2014</v>
      </c>
      <c r="C22" s="176"/>
    </row>
    <row r="23" spans="1:3" x14ac:dyDescent="0.2">
      <c r="A23" s="3">
        <v>192730.97</v>
      </c>
      <c r="B23" s="177">
        <v>0</v>
      </c>
      <c r="C23" s="178"/>
    </row>
  </sheetData>
  <sheetProtection password="D3C7" sheet="1" objects="1" scenarios="1"/>
  <mergeCells count="9">
    <mergeCell ref="A21:C21"/>
    <mergeCell ref="B22:C22"/>
    <mergeCell ref="B23:C23"/>
    <mergeCell ref="A4:C4"/>
    <mergeCell ref="A1:C1"/>
    <mergeCell ref="A16:C16"/>
    <mergeCell ref="B17:C17"/>
    <mergeCell ref="A3:C3"/>
    <mergeCell ref="A19:C19"/>
  </mergeCells>
  <phoneticPr fontId="0" type="noConversion"/>
  <dataValidations count="1">
    <dataValidation type="whole" allowBlank="1" showInputMessage="1" showErrorMessage="1" sqref="A23:C23 B6:C14 A17 B18">
      <formula1>-9999999999999990</formula1>
      <formula2>99999999999999900000</formula2>
    </dataValidation>
  </dataValidations>
  <pageMargins left="0.75" right="0.75" top="1" bottom="1" header="0.5" footer="0.5"/>
  <pageSetup paperSize="9" orientation="portrait" r:id="rId1"/>
  <headerFooter alignWithMargins="0">
    <oddHeader>&amp;LCOMUNE DI ARMENO - Stampe di Supporto Anno 2014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workbookViewId="0">
      <selection sqref="A1:E1"/>
    </sheetView>
  </sheetViews>
  <sheetFormatPr defaultRowHeight="12.75" x14ac:dyDescent="0.2"/>
  <cols>
    <col min="1" max="1" width="23.28515625" style="29" customWidth="1"/>
    <col min="2" max="5" width="18.42578125" style="29" customWidth="1"/>
    <col min="6" max="16384" width="9.140625" style="29"/>
  </cols>
  <sheetData>
    <row r="1" spans="1:10" x14ac:dyDescent="0.2">
      <c r="A1" s="122" t="s">
        <v>205</v>
      </c>
      <c r="B1" s="123"/>
      <c r="C1" s="123"/>
      <c r="D1" s="123"/>
      <c r="E1" s="124"/>
      <c r="F1" s="42"/>
      <c r="G1" s="42"/>
      <c r="H1" s="42"/>
      <c r="I1" s="42"/>
      <c r="J1" s="42"/>
    </row>
    <row r="2" spans="1:10" ht="27.95" customHeight="1" x14ac:dyDescent="0.2">
      <c r="A2" s="33" t="s">
        <v>53</v>
      </c>
      <c r="B2" s="34" t="s">
        <v>206</v>
      </c>
      <c r="C2" s="34" t="s">
        <v>207</v>
      </c>
      <c r="D2" s="34" t="s">
        <v>208</v>
      </c>
      <c r="E2" s="63" t="s">
        <v>209</v>
      </c>
    </row>
    <row r="3" spans="1:10" x14ac:dyDescent="0.2">
      <c r="A3" s="7" t="s">
        <v>54</v>
      </c>
      <c r="B3" s="3">
        <v>44867.66</v>
      </c>
      <c r="C3" s="3">
        <v>70643.179999999993</v>
      </c>
      <c r="D3" s="3">
        <v>0</v>
      </c>
      <c r="E3" s="6">
        <f t="shared" ref="E3:E14" si="0">D3-C3</f>
        <v>-70643.179999999993</v>
      </c>
    </row>
    <row r="4" spans="1:10" x14ac:dyDescent="0.2">
      <c r="A4" s="7" t="s">
        <v>55</v>
      </c>
      <c r="B4" s="3">
        <v>6643946.2800000003</v>
      </c>
      <c r="C4" s="3">
        <v>6876572.3099999996</v>
      </c>
      <c r="D4" s="3">
        <v>0</v>
      </c>
      <c r="E4" s="6">
        <f t="shared" si="0"/>
        <v>-6876572.3099999996</v>
      </c>
    </row>
    <row r="5" spans="1:10" x14ac:dyDescent="0.2">
      <c r="A5" s="7" t="s">
        <v>56</v>
      </c>
      <c r="B5" s="3">
        <v>69845.06</v>
      </c>
      <c r="C5" s="3">
        <v>63042.19</v>
      </c>
      <c r="D5" s="3">
        <v>0</v>
      </c>
      <c r="E5" s="6">
        <f t="shared" si="0"/>
        <v>-63042.19</v>
      </c>
    </row>
    <row r="6" spans="1:10" x14ac:dyDescent="0.2">
      <c r="A6" s="41" t="s">
        <v>57</v>
      </c>
      <c r="B6" s="36">
        <f>SUM(B3:B5)</f>
        <v>6758659</v>
      </c>
      <c r="C6" s="36">
        <f>SUM(C3:C5)</f>
        <v>7010257.6799999997</v>
      </c>
      <c r="D6" s="36">
        <f>SUM(D3:D5)</f>
        <v>0</v>
      </c>
      <c r="E6" s="6">
        <f t="shared" si="0"/>
        <v>-7010257.6799999997</v>
      </c>
    </row>
    <row r="7" spans="1:10" x14ac:dyDescent="0.2">
      <c r="A7" s="7" t="s">
        <v>58</v>
      </c>
      <c r="B7" s="3">
        <v>0</v>
      </c>
      <c r="C7" s="3">
        <v>0</v>
      </c>
      <c r="D7" s="3">
        <v>0</v>
      </c>
      <c r="E7" s="6">
        <f t="shared" si="0"/>
        <v>0</v>
      </c>
    </row>
    <row r="8" spans="1:10" x14ac:dyDescent="0.2">
      <c r="A8" s="7" t="s">
        <v>59</v>
      </c>
      <c r="B8" s="3">
        <v>3444627.95</v>
      </c>
      <c r="C8" s="3">
        <v>2881573</v>
      </c>
      <c r="D8" s="3">
        <v>0</v>
      </c>
      <c r="E8" s="6">
        <f t="shared" si="0"/>
        <v>-2881573</v>
      </c>
    </row>
    <row r="9" spans="1:10" x14ac:dyDescent="0.2">
      <c r="A9" s="7" t="s">
        <v>60</v>
      </c>
      <c r="B9" s="3">
        <v>0</v>
      </c>
      <c r="C9" s="3">
        <v>0</v>
      </c>
      <c r="D9" s="3">
        <v>0</v>
      </c>
      <c r="E9" s="6">
        <f t="shared" si="0"/>
        <v>0</v>
      </c>
    </row>
    <row r="10" spans="1:10" x14ac:dyDescent="0.2">
      <c r="A10" s="7" t="s">
        <v>61</v>
      </c>
      <c r="B10" s="3">
        <v>586749.96</v>
      </c>
      <c r="C10" s="3">
        <v>636302.37</v>
      </c>
      <c r="D10" s="3">
        <v>0</v>
      </c>
      <c r="E10" s="6">
        <f t="shared" si="0"/>
        <v>-636302.37</v>
      </c>
    </row>
    <row r="11" spans="1:10" x14ac:dyDescent="0.2">
      <c r="A11" s="41" t="s">
        <v>62</v>
      </c>
      <c r="B11" s="36">
        <f>SUM(B7:B10)</f>
        <v>4031377.91</v>
      </c>
      <c r="C11" s="36">
        <f>SUM(C7:C10)</f>
        <v>3517875.37</v>
      </c>
      <c r="D11" s="36">
        <f>SUM(D7:D10)</f>
        <v>0</v>
      </c>
      <c r="E11" s="6">
        <f t="shared" si="0"/>
        <v>-3517875.37</v>
      </c>
    </row>
    <row r="12" spans="1:10" x14ac:dyDescent="0.2">
      <c r="A12" s="27" t="s">
        <v>63</v>
      </c>
      <c r="B12" s="8">
        <v>0</v>
      </c>
      <c r="C12" s="8">
        <v>0</v>
      </c>
      <c r="D12" s="8">
        <v>0</v>
      </c>
      <c r="E12" s="17">
        <f t="shared" si="0"/>
        <v>0</v>
      </c>
    </row>
    <row r="13" spans="1:10" x14ac:dyDescent="0.2">
      <c r="A13" s="41" t="s">
        <v>64</v>
      </c>
      <c r="B13" s="15">
        <f>B6+B11+B12</f>
        <v>10790036.91</v>
      </c>
      <c r="C13" s="15">
        <f>C6+C11+C12</f>
        <v>10528133.050000001</v>
      </c>
      <c r="D13" s="15">
        <f>D6+D11+D12</f>
        <v>0</v>
      </c>
      <c r="E13" s="17">
        <f t="shared" si="0"/>
        <v>-10528133.050000001</v>
      </c>
    </row>
    <row r="14" spans="1:10" x14ac:dyDescent="0.2">
      <c r="A14" s="27" t="s">
        <v>65</v>
      </c>
      <c r="B14" s="8">
        <v>2822787.04</v>
      </c>
      <c r="C14" s="8">
        <v>2419026.9700000002</v>
      </c>
      <c r="D14" s="8">
        <v>0</v>
      </c>
      <c r="E14" s="17">
        <f t="shared" si="0"/>
        <v>-2419026.9700000002</v>
      </c>
    </row>
    <row r="15" spans="1:10" ht="27.95" customHeight="1" x14ac:dyDescent="0.2">
      <c r="A15" s="33" t="s">
        <v>66</v>
      </c>
      <c r="B15" s="34" t="str">
        <f>B2</f>
        <v>Consistenza al 31/12/2012</v>
      </c>
      <c r="C15" s="34" t="str">
        <f>C2</f>
        <v>Consistenza al 31/12/2013</v>
      </c>
      <c r="D15" s="34" t="str">
        <f>D2</f>
        <v>Consistenza al 31/12/2014</v>
      </c>
      <c r="E15" s="64" t="str">
        <f>E2</f>
        <v>Variazioni 2014/2013 (+/-)</v>
      </c>
    </row>
    <row r="16" spans="1:10" x14ac:dyDescent="0.2">
      <c r="A16" s="27" t="s">
        <v>67</v>
      </c>
      <c r="B16" s="8">
        <v>6347262.8700000001</v>
      </c>
      <c r="C16" s="8">
        <v>6213032.5199999996</v>
      </c>
      <c r="D16" s="8">
        <v>0</v>
      </c>
      <c r="E16" s="17">
        <f t="shared" ref="E16:E26" si="1">D16-C16</f>
        <v>-6213032.5199999996</v>
      </c>
    </row>
    <row r="17" spans="1:5" x14ac:dyDescent="0.2">
      <c r="A17" s="27" t="s">
        <v>68</v>
      </c>
      <c r="B17" s="8">
        <v>2314462.98</v>
      </c>
      <c r="C17" s="8">
        <v>2314456.87</v>
      </c>
      <c r="D17" s="8">
        <v>0</v>
      </c>
      <c r="E17" s="17">
        <f t="shared" si="1"/>
        <v>-2314456.87</v>
      </c>
    </row>
    <row r="18" spans="1:5" x14ac:dyDescent="0.2">
      <c r="A18" s="7" t="s">
        <v>69</v>
      </c>
      <c r="B18" s="8">
        <v>1493020.87</v>
      </c>
      <c r="C18" s="8">
        <v>1344386.23</v>
      </c>
      <c r="D18" s="8">
        <v>0</v>
      </c>
      <c r="E18" s="17">
        <f t="shared" si="1"/>
        <v>-1344386.23</v>
      </c>
    </row>
    <row r="19" spans="1:5" x14ac:dyDescent="0.2">
      <c r="A19" s="7" t="s">
        <v>188</v>
      </c>
      <c r="B19" s="8"/>
      <c r="C19" s="8"/>
      <c r="D19" s="8"/>
      <c r="E19" s="17">
        <f>D19-C19</f>
        <v>0</v>
      </c>
    </row>
    <row r="20" spans="1:5" x14ac:dyDescent="0.2">
      <c r="A20" s="7" t="s">
        <v>70</v>
      </c>
      <c r="B20" s="8">
        <v>605564.31999999995</v>
      </c>
      <c r="C20" s="8">
        <v>618327.88</v>
      </c>
      <c r="D20" s="8">
        <v>0</v>
      </c>
      <c r="E20" s="17">
        <f t="shared" si="1"/>
        <v>-618327.88</v>
      </c>
    </row>
    <row r="21" spans="1:5" x14ac:dyDescent="0.2">
      <c r="A21" s="7" t="s">
        <v>71</v>
      </c>
      <c r="B21" s="8">
        <v>0</v>
      </c>
      <c r="C21" s="8">
        <v>0</v>
      </c>
      <c r="D21" s="8">
        <v>0</v>
      </c>
      <c r="E21" s="17">
        <f t="shared" si="1"/>
        <v>0</v>
      </c>
    </row>
    <row r="22" spans="1:5" x14ac:dyDescent="0.2">
      <c r="A22" s="7" t="s">
        <v>72</v>
      </c>
      <c r="B22" s="8">
        <v>29725.87</v>
      </c>
      <c r="C22" s="8">
        <v>37929.550000000003</v>
      </c>
      <c r="D22" s="8">
        <v>0</v>
      </c>
      <c r="E22" s="17">
        <f t="shared" si="1"/>
        <v>-37929.550000000003</v>
      </c>
    </row>
    <row r="23" spans="1:5" x14ac:dyDescent="0.2">
      <c r="A23" s="41" t="s">
        <v>73</v>
      </c>
      <c r="B23" s="15">
        <f>B18+B20+B21+B22</f>
        <v>2128311.06</v>
      </c>
      <c r="C23" s="15">
        <f>C18+C20+C21+C22</f>
        <v>2000643.66</v>
      </c>
      <c r="D23" s="15">
        <f>D18+D20+D21+D22</f>
        <v>0</v>
      </c>
      <c r="E23" s="15">
        <f>E18+E20+E21+E22</f>
        <v>-2000643.66</v>
      </c>
    </row>
    <row r="24" spans="1:5" x14ac:dyDescent="0.2">
      <c r="A24" s="27" t="s">
        <v>63</v>
      </c>
      <c r="B24" s="8">
        <v>0</v>
      </c>
      <c r="C24" s="8">
        <v>0</v>
      </c>
      <c r="D24" s="8">
        <v>0</v>
      </c>
      <c r="E24" s="17">
        <f t="shared" si="1"/>
        <v>0</v>
      </c>
    </row>
    <row r="25" spans="1:5" x14ac:dyDescent="0.2">
      <c r="A25" s="41" t="s">
        <v>74</v>
      </c>
      <c r="B25" s="15">
        <f>B16+B17+B23+B24</f>
        <v>10790036.91</v>
      </c>
      <c r="C25" s="15">
        <f>C16+C17+C23+C24</f>
        <v>10528133.050000001</v>
      </c>
      <c r="D25" s="15">
        <f>D16+D17+D23+D24</f>
        <v>0</v>
      </c>
      <c r="E25" s="17">
        <f t="shared" si="1"/>
        <v>-10528133.050000001</v>
      </c>
    </row>
    <row r="26" spans="1:5" x14ac:dyDescent="0.2">
      <c r="A26" s="27" t="s">
        <v>75</v>
      </c>
      <c r="B26" s="15">
        <f>B14</f>
        <v>2822787.04</v>
      </c>
      <c r="C26" s="15">
        <f>C14</f>
        <v>2419026.9700000002</v>
      </c>
      <c r="D26" s="15">
        <f>D14</f>
        <v>0</v>
      </c>
      <c r="E26" s="17">
        <f t="shared" si="1"/>
        <v>-2419026.9700000002</v>
      </c>
    </row>
    <row r="27" spans="1:5" x14ac:dyDescent="0.2">
      <c r="B27" s="31"/>
      <c r="C27" s="31"/>
      <c r="D27" s="31"/>
      <c r="E27" s="31"/>
    </row>
    <row r="28" spans="1:5" x14ac:dyDescent="0.2">
      <c r="B28" s="31"/>
      <c r="C28" s="31"/>
      <c r="D28" s="31"/>
      <c r="E28" s="31"/>
    </row>
  </sheetData>
  <sheetProtection password="D3C7" sheet="1" objects="1" scenarios="1"/>
  <mergeCells count="1">
    <mergeCell ref="A1:E1"/>
  </mergeCells>
  <phoneticPr fontId="0" type="noConversion"/>
  <dataValidations count="1">
    <dataValidation type="whole" allowBlank="1" showInputMessage="1" showErrorMessage="1" sqref="B3:E14 B16:E26">
      <formula1>-9999999999999990</formula1>
      <formula2>99999999999999900000</formula2>
    </dataValidation>
  </dataValidations>
  <pageMargins left="0.75" right="0.75" top="1" bottom="1" header="0.5" footer="0.5"/>
  <pageSetup paperSize="9" orientation="landscape" r:id="rId1"/>
  <headerFooter alignWithMargins="0">
    <oddHeader>&amp;LCOMUNE DI ARMENO - Stampe di Supporto Anno 2014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2</vt:i4>
      </vt:variant>
    </vt:vector>
  </HeadingPairs>
  <TitlesOfParts>
    <vt:vector size="12" baseType="lpstr">
      <vt:lpstr>GestioneFinanziaria</vt:lpstr>
      <vt:lpstr>FlussoCassa</vt:lpstr>
      <vt:lpstr>RisultatoAmministrazione</vt:lpstr>
      <vt:lpstr>RisultatoGestione</vt:lpstr>
      <vt:lpstr>GestioneResidui</vt:lpstr>
      <vt:lpstr>ServiziContoTerzi</vt:lpstr>
      <vt:lpstr>VerificaCapacitàIndebitamento</vt:lpstr>
      <vt:lpstr>ContoEconomico</vt:lpstr>
      <vt:lpstr>ValoriPatrimoniali</vt:lpstr>
      <vt:lpstr>ImmobilizzazioniMateriali</vt:lpstr>
      <vt:lpstr>GestioneResidui!Area_stampa</vt:lpstr>
      <vt:lpstr>ServiziContoTerzi!Area_stampa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Paola</cp:lastModifiedBy>
  <cp:lastPrinted>2014-10-11T09:17:56Z</cp:lastPrinted>
  <dcterms:created xsi:type="dcterms:W3CDTF">1996-11-05T10:16:36Z</dcterms:created>
  <dcterms:modified xsi:type="dcterms:W3CDTF">2015-09-15T11:37:51Z</dcterms:modified>
</cp:coreProperties>
</file>